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E284" i="9" s="1"/>
  <c r="F284" i="9"/>
  <c r="H283" i="9"/>
  <c r="G283" i="9"/>
  <c r="F283" i="9"/>
  <c r="F282" i="9"/>
  <c r="H281" i="9"/>
  <c r="E281" i="9" s="1"/>
  <c r="B281" i="9" s="1"/>
  <c r="G281" i="9"/>
  <c r="F281" i="9"/>
  <c r="H280" i="9"/>
  <c r="G280" i="9"/>
  <c r="F280" i="9"/>
  <c r="E280" i="9"/>
  <c r="B280" i="9" s="1"/>
  <c r="H279" i="9"/>
  <c r="G279" i="9"/>
  <c r="E279" i="9" s="1"/>
  <c r="B279" i="9" s="1"/>
  <c r="F279" i="9"/>
  <c r="F278" i="9"/>
  <c r="F277" i="9"/>
  <c r="F276" i="9"/>
  <c r="L274" i="9"/>
  <c r="F274" i="9" s="1"/>
  <c r="H274" i="9"/>
  <c r="E274" i="9"/>
  <c r="B274" i="9" s="1"/>
  <c r="I273" i="9"/>
  <c r="H273" i="9"/>
  <c r="F273" i="9"/>
  <c r="E273" i="9"/>
  <c r="E272" i="9"/>
  <c r="M271" i="9"/>
  <c r="L271" i="9"/>
  <c r="F271" i="9"/>
  <c r="B271" i="9" s="1"/>
  <c r="E271" i="9"/>
  <c r="M270" i="9"/>
  <c r="L270" i="9"/>
  <c r="F270" i="9" s="1"/>
  <c r="E270" i="9"/>
  <c r="B270" i="9" s="1"/>
  <c r="M269" i="9"/>
  <c r="L269" i="9"/>
  <c r="F269" i="9"/>
  <c r="E269" i="9"/>
  <c r="B269" i="9" s="1"/>
  <c r="M268" i="9"/>
  <c r="L268" i="9"/>
  <c r="F268" i="9" s="1"/>
  <c r="E268" i="9"/>
  <c r="M267" i="9"/>
  <c r="L267" i="9"/>
  <c r="F267" i="9" s="1"/>
  <c r="B267" i="9" s="1"/>
  <c r="E267" i="9"/>
  <c r="M266" i="9"/>
  <c r="L266" i="9"/>
  <c r="E266" i="9"/>
  <c r="M265" i="9"/>
  <c r="F265" i="9" s="1"/>
  <c r="L265" i="9"/>
  <c r="E265" i="9"/>
  <c r="B265" i="9" s="1"/>
  <c r="M264" i="9"/>
  <c r="L264" i="9"/>
  <c r="F264" i="9"/>
  <c r="E264" i="9"/>
  <c r="M263" i="9"/>
  <c r="L263" i="9"/>
  <c r="F263" i="9"/>
  <c r="B263" i="9" s="1"/>
  <c r="E263" i="9"/>
  <c r="M262" i="9"/>
  <c r="L262" i="9"/>
  <c r="F262" i="9" s="1"/>
  <c r="E262" i="9"/>
  <c r="B262" i="9" s="1"/>
  <c r="M261" i="9"/>
  <c r="L261" i="9"/>
  <c r="F261" i="9"/>
  <c r="B261" i="9" s="1"/>
  <c r="E261" i="9"/>
  <c r="M260" i="9"/>
  <c r="L260" i="9"/>
  <c r="F260" i="9" s="1"/>
  <c r="E260" i="9"/>
  <c r="M259" i="9"/>
  <c r="L259" i="9"/>
  <c r="E259" i="9"/>
  <c r="M258" i="9"/>
  <c r="L258" i="9"/>
  <c r="E258" i="9"/>
  <c r="M257" i="9"/>
  <c r="F257" i="9" s="1"/>
  <c r="B257" i="9" s="1"/>
  <c r="L257" i="9"/>
  <c r="E257" i="9"/>
  <c r="M256" i="9"/>
  <c r="L256" i="9"/>
  <c r="F256" i="9"/>
  <c r="E256" i="9"/>
  <c r="B256" i="9" s="1"/>
  <c r="M255" i="9"/>
  <c r="L255" i="9"/>
  <c r="F255" i="9"/>
  <c r="B255" i="9" s="1"/>
  <c r="E255" i="9"/>
  <c r="M254" i="9"/>
  <c r="L254" i="9"/>
  <c r="F254" i="9" s="1"/>
  <c r="E254" i="9"/>
  <c r="B254" i="9" s="1"/>
  <c r="M253" i="9"/>
  <c r="L253" i="9"/>
  <c r="F253" i="9"/>
  <c r="B253" i="9" s="1"/>
  <c r="E253" i="9"/>
  <c r="M252" i="9"/>
  <c r="L252" i="9"/>
  <c r="F252" i="9" s="1"/>
  <c r="E252" i="9"/>
  <c r="M251" i="9"/>
  <c r="L251" i="9"/>
  <c r="F251" i="9" s="1"/>
  <c r="B251" i="9" s="1"/>
  <c r="E251" i="9"/>
  <c r="M250" i="9"/>
  <c r="L250" i="9"/>
  <c r="E250" i="9"/>
  <c r="M249" i="9"/>
  <c r="F249" i="9" s="1"/>
  <c r="L249" i="9"/>
  <c r="E249" i="9"/>
  <c r="B249" i="9" s="1"/>
  <c r="M248" i="9"/>
  <c r="L248" i="9"/>
  <c r="F248" i="9"/>
  <c r="E248" i="9"/>
  <c r="M247" i="9"/>
  <c r="L247" i="9"/>
  <c r="F247" i="9"/>
  <c r="B247" i="9" s="1"/>
  <c r="E247" i="9"/>
  <c r="M246" i="9"/>
  <c r="L246" i="9"/>
  <c r="F246" i="9" s="1"/>
  <c r="E246" i="9"/>
  <c r="B246" i="9" s="1"/>
  <c r="M245" i="9"/>
  <c r="L245" i="9"/>
  <c r="F245" i="9"/>
  <c r="B245" i="9" s="1"/>
  <c r="E245" i="9"/>
  <c r="M244" i="9"/>
  <c r="L244" i="9"/>
  <c r="F244" i="9" s="1"/>
  <c r="E244" i="9"/>
  <c r="M243" i="9"/>
  <c r="L243" i="9"/>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L237" i="9"/>
  <c r="F237" i="9"/>
  <c r="B237" i="9" s="1"/>
  <c r="E237" i="9"/>
  <c r="M236" i="9"/>
  <c r="L236" i="9"/>
  <c r="F236" i="9" s="1"/>
  <c r="E236" i="9"/>
  <c r="M235" i="9"/>
  <c r="L235" i="9"/>
  <c r="F235" i="9" s="1"/>
  <c r="B235" i="9" s="1"/>
  <c r="E235" i="9"/>
  <c r="M234" i="9"/>
  <c r="L234" i="9"/>
  <c r="E234" i="9"/>
  <c r="M233" i="9"/>
  <c r="F233" i="9" s="1"/>
  <c r="L233" i="9"/>
  <c r="E233" i="9"/>
  <c r="B233" i="9" s="1"/>
  <c r="M232" i="9"/>
  <c r="L232" i="9"/>
  <c r="F232" i="9"/>
  <c r="E232" i="9"/>
  <c r="M231" i="9"/>
  <c r="L231" i="9"/>
  <c r="F231" i="9"/>
  <c r="B231" i="9" s="1"/>
  <c r="E231" i="9"/>
  <c r="M230" i="9"/>
  <c r="L230" i="9"/>
  <c r="F230" i="9" s="1"/>
  <c r="E230" i="9"/>
  <c r="B230" i="9" s="1"/>
  <c r="M229" i="9"/>
  <c r="L229" i="9"/>
  <c r="F229" i="9"/>
  <c r="B229" i="9" s="1"/>
  <c r="E229" i="9"/>
  <c r="M228" i="9"/>
  <c r="L228" i="9"/>
  <c r="F228" i="9" s="1"/>
  <c r="E228" i="9"/>
  <c r="M227" i="9"/>
  <c r="L227" i="9"/>
  <c r="E227" i="9"/>
  <c r="M226" i="9"/>
  <c r="L226" i="9"/>
  <c r="E226" i="9"/>
  <c r="H225" i="9"/>
  <c r="E225" i="9" s="1"/>
  <c r="B225" i="9" s="1"/>
  <c r="G225" i="9"/>
  <c r="F225" i="9"/>
  <c r="M224" i="9"/>
  <c r="L224" i="9"/>
  <c r="F224" i="9"/>
  <c r="E224" i="9"/>
  <c r="B224" i="9" s="1"/>
  <c r="M223" i="9"/>
  <c r="L223" i="9"/>
  <c r="F223" i="9"/>
  <c r="B223" i="9" s="1"/>
  <c r="E223" i="9"/>
  <c r="M222" i="9"/>
  <c r="L222" i="9"/>
  <c r="F222" i="9" s="1"/>
  <c r="E222" i="9"/>
  <c r="B222" i="9" s="1"/>
  <c r="M221" i="9"/>
  <c r="L221" i="9"/>
  <c r="F221" i="9"/>
  <c r="B221" i="9" s="1"/>
  <c r="E221" i="9"/>
  <c r="M220" i="9"/>
  <c r="L220" i="9"/>
  <c r="F220" i="9" s="1"/>
  <c r="E220" i="9"/>
  <c r="M219" i="9"/>
  <c r="L219" i="9"/>
  <c r="F219" i="9" s="1"/>
  <c r="B219" i="9" s="1"/>
  <c r="E219" i="9"/>
  <c r="M218" i="9"/>
  <c r="L218" i="9"/>
  <c r="E218" i="9"/>
  <c r="M217" i="9"/>
  <c r="F217" i="9" s="1"/>
  <c r="B217" i="9" s="1"/>
  <c r="L217" i="9"/>
  <c r="E217" i="9"/>
  <c r="M216" i="9"/>
  <c r="L216" i="9"/>
  <c r="F216" i="9" s="1"/>
  <c r="E216" i="9"/>
  <c r="M215" i="9"/>
  <c r="L215" i="9"/>
  <c r="F215" i="9"/>
  <c r="B215" i="9" s="1"/>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F158" i="9"/>
  <c r="B158" i="9"/>
  <c r="H157" i="9"/>
  <c r="G157" i="9"/>
  <c r="F157" i="9"/>
  <c r="E157" i="9"/>
  <c r="B157" i="9" s="1"/>
  <c r="H156" i="9"/>
  <c r="G156" i="9"/>
  <c r="F156" i="9"/>
  <c r="E156" i="9"/>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F147" i="9"/>
  <c r="H146" i="9"/>
  <c r="G146" i="9"/>
  <c r="E146" i="9" s="1"/>
  <c r="F146" i="9"/>
  <c r="B146" i="9"/>
  <c r="H145" i="9"/>
  <c r="G145" i="9"/>
  <c r="F145" i="9"/>
  <c r="E145" i="9"/>
  <c r="B145" i="9" s="1"/>
  <c r="H144" i="9"/>
  <c r="G144" i="9"/>
  <c r="F144" i="9"/>
  <c r="E144" i="9"/>
  <c r="H143" i="9"/>
  <c r="G143" i="9"/>
  <c r="E143" i="9" s="1"/>
  <c r="F143"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E22" i="9" s="1"/>
  <c r="B22" i="9" s="1"/>
  <c r="G22" i="9"/>
  <c r="F22" i="9"/>
  <c r="H21" i="9"/>
  <c r="G21" i="9"/>
  <c r="F21" i="9"/>
  <c r="E21" i="9"/>
  <c r="B21" i="9" s="1"/>
  <c r="F20" i="9"/>
  <c r="F4" i="9"/>
  <c r="O3" i="9"/>
  <c r="G274" i="9" s="1"/>
  <c r="I3" i="9"/>
  <c r="H3" i="9"/>
  <c r="G3" i="9"/>
  <c r="D101" i="8"/>
  <c r="D95" i="8"/>
  <c r="D90" i="8"/>
  <c r="D85" i="8"/>
  <c r="D80" i="8"/>
  <c r="D75" i="8"/>
  <c r="D70" i="8"/>
  <c r="D65" i="8"/>
  <c r="D60" i="8"/>
  <c r="D55" i="8"/>
  <c r="D50" i="8"/>
  <c r="D49" i="8"/>
  <c r="D44" i="8"/>
  <c r="D36" i="8"/>
  <c r="D26" i="8"/>
  <c r="D24" i="8" s="1"/>
  <c r="D18" i="8"/>
  <c r="D8" i="8"/>
  <c r="D6" i="8"/>
  <c r="E44" i="7"/>
  <c r="D44" i="7"/>
  <c r="E39" i="7"/>
  <c r="E38" i="7" s="1"/>
  <c r="D39" i="7"/>
  <c r="D38" i="7"/>
  <c r="E30" i="7"/>
  <c r="D30" i="7"/>
  <c r="E23" i="7"/>
  <c r="D23" i="7"/>
  <c r="D22" i="7" s="1"/>
  <c r="H30" i="3" s="1"/>
  <c r="E22" i="7"/>
  <c r="E5" i="7" s="1"/>
  <c r="E14" i="7"/>
  <c r="D14" i="7"/>
  <c r="D6" i="7" s="1"/>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E245" i="5" s="1"/>
  <c r="D1222" i="1" s="1"/>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6" i="5"/>
  <c r="E206" i="5"/>
  <c r="H292" i="9" s="1"/>
  <c r="D206" i="5"/>
  <c r="G292" i="9"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F593"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F418" i="4"/>
  <c r="E418" i="4"/>
  <c r="D418" i="4"/>
  <c r="F417" i="4"/>
  <c r="E417" i="4"/>
  <c r="D417" i="4"/>
  <c r="D644" i="4" s="1"/>
  <c r="E416" i="4"/>
  <c r="E643" i="4"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51" i="4"/>
  <c r="D351" i="4"/>
  <c r="F349" i="4"/>
  <c r="F348" i="4"/>
  <c r="E348" i="4"/>
  <c r="D348" i="4"/>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E6" i="4" s="1"/>
  <c r="D8" i="4"/>
  <c r="D7" i="4"/>
  <c r="I36" i="3"/>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H1576" i="1"/>
  <c r="G1576" i="1"/>
  <c r="C1576" i="1"/>
  <c r="C1575" i="1"/>
  <c r="H1575" i="1" s="1"/>
  <c r="G1574" i="1"/>
  <c r="C1574" i="1"/>
  <c r="H1574" i="1" s="1"/>
  <c r="C1573" i="1"/>
  <c r="G1573" i="1" s="1"/>
  <c r="H1572" i="1"/>
  <c r="G1572" i="1"/>
  <c r="C1572" i="1"/>
  <c r="H1571" i="1"/>
  <c r="G1571" i="1"/>
  <c r="C1571" i="1"/>
  <c r="C1570" i="1"/>
  <c r="H1570" i="1" s="1"/>
  <c r="H1569" i="1"/>
  <c r="C1569" i="1"/>
  <c r="G1569" i="1" s="1"/>
  <c r="H1568" i="1"/>
  <c r="G1568" i="1"/>
  <c r="C1568" i="1"/>
  <c r="C1567" i="1"/>
  <c r="H1567" i="1" s="1"/>
  <c r="G1566" i="1"/>
  <c r="C1566" i="1"/>
  <c r="H1566" i="1" s="1"/>
  <c r="C1565" i="1"/>
  <c r="G1565" i="1" s="1"/>
  <c r="C1564" i="1"/>
  <c r="H1563" i="1"/>
  <c r="G1563" i="1"/>
  <c r="C1563" i="1"/>
  <c r="H1562" i="1"/>
  <c r="G1562" i="1"/>
  <c r="C1562" i="1"/>
  <c r="C1561" i="1"/>
  <c r="H1561" i="1" s="1"/>
  <c r="C1560" i="1"/>
  <c r="H1559" i="1"/>
  <c r="G1559" i="1"/>
  <c r="C1559" i="1"/>
  <c r="H1558" i="1"/>
  <c r="G1558" i="1"/>
  <c r="C1558" i="1"/>
  <c r="G1557" i="1"/>
  <c r="C1557" i="1"/>
  <c r="H1557" i="1" s="1"/>
  <c r="C1556" i="1"/>
  <c r="H1555" i="1"/>
  <c r="G1555" i="1"/>
  <c r="C1555" i="1"/>
  <c r="H1554" i="1"/>
  <c r="G1554" i="1"/>
  <c r="C1554" i="1"/>
  <c r="G1553" i="1"/>
  <c r="C1553" i="1"/>
  <c r="H1553" i="1" s="1"/>
  <c r="C1552" i="1"/>
  <c r="H1551" i="1"/>
  <c r="G1551" i="1"/>
  <c r="C1551" i="1"/>
  <c r="H1550" i="1"/>
  <c r="G1550" i="1"/>
  <c r="C1550" i="1"/>
  <c r="C1549" i="1"/>
  <c r="H1549" i="1" s="1"/>
  <c r="C1548" i="1"/>
  <c r="H1547" i="1"/>
  <c r="G1547" i="1"/>
  <c r="C1547" i="1"/>
  <c r="H1546" i="1"/>
  <c r="G1546" i="1"/>
  <c r="C1546" i="1"/>
  <c r="C1545" i="1"/>
  <c r="H1545" i="1" s="1"/>
  <c r="C1544" i="1"/>
  <c r="H1543" i="1"/>
  <c r="G1543" i="1"/>
  <c r="C1543" i="1"/>
  <c r="H1542" i="1"/>
  <c r="G1542" i="1"/>
  <c r="C1542" i="1"/>
  <c r="G1541" i="1"/>
  <c r="C1541" i="1"/>
  <c r="H1541" i="1" s="1"/>
  <c r="C1540" i="1"/>
  <c r="H1539" i="1"/>
  <c r="G1539" i="1"/>
  <c r="C1539" i="1"/>
  <c r="H1538" i="1"/>
  <c r="G1538" i="1"/>
  <c r="C1538" i="1"/>
  <c r="G1537" i="1"/>
  <c r="C1537" i="1"/>
  <c r="H1537" i="1" s="1"/>
  <c r="C1536" i="1"/>
  <c r="H1535" i="1"/>
  <c r="G1535" i="1"/>
  <c r="C1535" i="1"/>
  <c r="H1534" i="1"/>
  <c r="G1534" i="1"/>
  <c r="C1534" i="1"/>
  <c r="C1533" i="1"/>
  <c r="H1533" i="1" s="1"/>
  <c r="C1532" i="1"/>
  <c r="H1531" i="1"/>
  <c r="G1531" i="1"/>
  <c r="C1531" i="1"/>
  <c r="H1530" i="1"/>
  <c r="G1530" i="1"/>
  <c r="C1530" i="1"/>
  <c r="C1529" i="1"/>
  <c r="H1529" i="1" s="1"/>
  <c r="C1528" i="1"/>
  <c r="H1527" i="1"/>
  <c r="G1527" i="1"/>
  <c r="C1527" i="1"/>
  <c r="H1526" i="1"/>
  <c r="G1526" i="1"/>
  <c r="C1526" i="1"/>
  <c r="G1525" i="1"/>
  <c r="C1525" i="1"/>
  <c r="H1525" i="1" s="1"/>
  <c r="C1524" i="1"/>
  <c r="H1523" i="1"/>
  <c r="G1523" i="1"/>
  <c r="C1523" i="1"/>
  <c r="H1522" i="1"/>
  <c r="G1522" i="1"/>
  <c r="C1522" i="1"/>
  <c r="G1521" i="1"/>
  <c r="C1521" i="1"/>
  <c r="H1521" i="1" s="1"/>
  <c r="C1520" i="1"/>
  <c r="H1519" i="1"/>
  <c r="G1519" i="1"/>
  <c r="C1519" i="1"/>
  <c r="C1516" i="1"/>
  <c r="H1515" i="1"/>
  <c r="G1515" i="1"/>
  <c r="C1515" i="1"/>
  <c r="H1514" i="1"/>
  <c r="G1514" i="1"/>
  <c r="C1514" i="1"/>
  <c r="C1513" i="1"/>
  <c r="H1513" i="1" s="1"/>
  <c r="C1512" i="1"/>
  <c r="H1511" i="1"/>
  <c r="G1511" i="1"/>
  <c r="C1511" i="1"/>
  <c r="H1510" i="1"/>
  <c r="G1510" i="1"/>
  <c r="C1510" i="1"/>
  <c r="C1509" i="1"/>
  <c r="H1509" i="1" s="1"/>
  <c r="C1508" i="1"/>
  <c r="H1507" i="1"/>
  <c r="G1507" i="1"/>
  <c r="C1507" i="1"/>
  <c r="H1506" i="1"/>
  <c r="G1506" i="1"/>
  <c r="C1506" i="1"/>
  <c r="G1505" i="1"/>
  <c r="C1505" i="1"/>
  <c r="H1505" i="1" s="1"/>
  <c r="C1504" i="1"/>
  <c r="H1503" i="1"/>
  <c r="G1503" i="1"/>
  <c r="C1503" i="1"/>
  <c r="H1502" i="1"/>
  <c r="G1502" i="1"/>
  <c r="C1502" i="1"/>
  <c r="G1501" i="1"/>
  <c r="C1501" i="1"/>
  <c r="H1501" i="1" s="1"/>
  <c r="C1500" i="1"/>
  <c r="H1499" i="1"/>
  <c r="G1499" i="1"/>
  <c r="C1499" i="1"/>
  <c r="H1498" i="1"/>
  <c r="G1498" i="1"/>
  <c r="C1498" i="1"/>
  <c r="C1497" i="1"/>
  <c r="H1497" i="1" s="1"/>
  <c r="C1496" i="1"/>
  <c r="H1495" i="1"/>
  <c r="G1495" i="1"/>
  <c r="C1495" i="1"/>
  <c r="H1494" i="1"/>
  <c r="G1494" i="1"/>
  <c r="C1494" i="1"/>
  <c r="C1493" i="1"/>
  <c r="H1493" i="1" s="1"/>
  <c r="C1492" i="1"/>
  <c r="H1491" i="1"/>
  <c r="G1491" i="1"/>
  <c r="C1491" i="1"/>
  <c r="H1490" i="1"/>
  <c r="G1490" i="1"/>
  <c r="C1490" i="1"/>
  <c r="G1489" i="1"/>
  <c r="C1489" i="1"/>
  <c r="H1489" i="1" s="1"/>
  <c r="C1488" i="1"/>
  <c r="H1487" i="1"/>
  <c r="G1487" i="1"/>
  <c r="C1487" i="1"/>
  <c r="H1486" i="1"/>
  <c r="G1486" i="1"/>
  <c r="C1486" i="1"/>
  <c r="G1485" i="1"/>
  <c r="C1485" i="1"/>
  <c r="H1485" i="1" s="1"/>
  <c r="C1484" i="1"/>
  <c r="H1483" i="1"/>
  <c r="G1483" i="1"/>
  <c r="C1483" i="1"/>
  <c r="H1482" i="1"/>
  <c r="G1482" i="1"/>
  <c r="C1482" i="1"/>
  <c r="G1481" i="1"/>
  <c r="C1481" i="1"/>
  <c r="H1481" i="1" s="1"/>
  <c r="C1480" i="1"/>
  <c r="G1479" i="1"/>
  <c r="D1479" i="1"/>
  <c r="J1479" i="1" s="1"/>
  <c r="C1479" i="1"/>
  <c r="H1479" i="1" s="1"/>
  <c r="D1478" i="1"/>
  <c r="C1478" i="1"/>
  <c r="G1477" i="1"/>
  <c r="D1477" i="1"/>
  <c r="J1477" i="1" s="1"/>
  <c r="C1477" i="1"/>
  <c r="H1477" i="1" s="1"/>
  <c r="D1476" i="1"/>
  <c r="C1476" i="1"/>
  <c r="D1475" i="1"/>
  <c r="C1475" i="1"/>
  <c r="G1475" i="1" s="1"/>
  <c r="J1474" i="1"/>
  <c r="D1474" i="1"/>
  <c r="G1474" i="1" s="1"/>
  <c r="C1474" i="1"/>
  <c r="D1473" i="1"/>
  <c r="C1473" i="1"/>
  <c r="J1472" i="1"/>
  <c r="D1472" i="1"/>
  <c r="G1472" i="1" s="1"/>
  <c r="C1472" i="1"/>
  <c r="D1471" i="1"/>
  <c r="C1471" i="1"/>
  <c r="H1470" i="1"/>
  <c r="D1470" i="1"/>
  <c r="C1470" i="1"/>
  <c r="G1470" i="1" s="1"/>
  <c r="H1469" i="1"/>
  <c r="D1469" i="1"/>
  <c r="C1469" i="1"/>
  <c r="G1469" i="1" s="1"/>
  <c r="D1468" i="1"/>
  <c r="J1468" i="1" s="1"/>
  <c r="C1468" i="1"/>
  <c r="H1467" i="1"/>
  <c r="D1467" i="1"/>
  <c r="C1467" i="1"/>
  <c r="D1466" i="1"/>
  <c r="J1466" i="1" s="1"/>
  <c r="C1466" i="1"/>
  <c r="H1465" i="1"/>
  <c r="D1465" i="1"/>
  <c r="C1465" i="1"/>
  <c r="D1464" i="1"/>
  <c r="J1464" i="1" s="1"/>
  <c r="C1464" i="1"/>
  <c r="H1463" i="1"/>
  <c r="D1463" i="1"/>
  <c r="C1463" i="1"/>
  <c r="D1462" i="1"/>
  <c r="J1462" i="1" s="1"/>
  <c r="C1462" i="1"/>
  <c r="D1461" i="1"/>
  <c r="G1461" i="1" s="1"/>
  <c r="C1461" i="1"/>
  <c r="H1461" i="1" s="1"/>
  <c r="D1460" i="1"/>
  <c r="C1460" i="1"/>
  <c r="D1459" i="1"/>
  <c r="J1459" i="1" s="1"/>
  <c r="C1459" i="1"/>
  <c r="H1459" i="1" s="1"/>
  <c r="D1458" i="1"/>
  <c r="C1458" i="1"/>
  <c r="D1457" i="1"/>
  <c r="J1457" i="1" s="1"/>
  <c r="C1457" i="1"/>
  <c r="H1457" i="1" s="1"/>
  <c r="D1456" i="1"/>
  <c r="C1456" i="1"/>
  <c r="H1455" i="1"/>
  <c r="G1455" i="1"/>
  <c r="I1455" i="1" s="1"/>
  <c r="D1455" i="1"/>
  <c r="C1455" i="1"/>
  <c r="J1455" i="1" s="1"/>
  <c r="G1454" i="1"/>
  <c r="D1454" i="1"/>
  <c r="H1454" i="1" s="1"/>
  <c r="C1454" i="1"/>
  <c r="C1453" i="1"/>
  <c r="D1452" i="1"/>
  <c r="C1452" i="1"/>
  <c r="H1452" i="1" s="1"/>
  <c r="H1451" i="1"/>
  <c r="G1451" i="1"/>
  <c r="I1451" i="1" s="1"/>
  <c r="D1451" i="1"/>
  <c r="C1451" i="1"/>
  <c r="J1451" i="1" s="1"/>
  <c r="D1450" i="1"/>
  <c r="C1450" i="1"/>
  <c r="H1450" i="1" s="1"/>
  <c r="H1449" i="1"/>
  <c r="G1449" i="1"/>
  <c r="I1449" i="1" s="1"/>
  <c r="D1449" i="1"/>
  <c r="C1449" i="1"/>
  <c r="J1449" i="1" s="1"/>
  <c r="D1448" i="1"/>
  <c r="C1448" i="1"/>
  <c r="H1448" i="1" s="1"/>
  <c r="H1447" i="1"/>
  <c r="G1447" i="1"/>
  <c r="I1447" i="1" s="1"/>
  <c r="D1447" i="1"/>
  <c r="C1447" i="1"/>
  <c r="J1447" i="1" s="1"/>
  <c r="D1446" i="1"/>
  <c r="C1446" i="1"/>
  <c r="H1446" i="1" s="1"/>
  <c r="D1445" i="1"/>
  <c r="H1445" i="1" s="1"/>
  <c r="C1445" i="1"/>
  <c r="J1445" i="1" s="1"/>
  <c r="H1444" i="1"/>
  <c r="D1444" i="1"/>
  <c r="C1444" i="1"/>
  <c r="G1444" i="1" s="1"/>
  <c r="I1444" i="1" s="1"/>
  <c r="D1443" i="1"/>
  <c r="C1443" i="1"/>
  <c r="H1443" i="1" s="1"/>
  <c r="H1442" i="1"/>
  <c r="G1442" i="1"/>
  <c r="I1442" i="1" s="1"/>
  <c r="D1442" i="1"/>
  <c r="C1442" i="1"/>
  <c r="J1442" i="1" s="1"/>
  <c r="D1441" i="1"/>
  <c r="C1441" i="1"/>
  <c r="H1440" i="1"/>
  <c r="G1440" i="1"/>
  <c r="I1440" i="1" s="1"/>
  <c r="D1440" i="1"/>
  <c r="C1440" i="1"/>
  <c r="J1440" i="1" s="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H1217" i="1" s="1"/>
  <c r="D1216" i="1"/>
  <c r="C1216" i="1"/>
  <c r="H1216" i="1" s="1"/>
  <c r="D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H1154" i="1"/>
  <c r="G1154" i="1"/>
  <c r="D1154" i="1"/>
  <c r="C1154"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G1115" i="1"/>
  <c r="D1115" i="1"/>
  <c r="H1115" i="1" s="1"/>
  <c r="C1115" i="1"/>
  <c r="G1114" i="1"/>
  <c r="D1114" i="1"/>
  <c r="H1114" i="1" s="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G647" i="1" s="1"/>
  <c r="C647" i="1"/>
  <c r="H647" i="1" s="1"/>
  <c r="H646" i="1"/>
  <c r="G646" i="1"/>
  <c r="D646" i="1"/>
  <c r="C646" i="1"/>
  <c r="D645" i="1"/>
  <c r="D644" i="1"/>
  <c r="C644" i="1"/>
  <c r="H644" i="1" s="1"/>
  <c r="D643" i="1"/>
  <c r="G643" i="1" s="1"/>
  <c r="C643" i="1"/>
  <c r="H642" i="1"/>
  <c r="G642" i="1"/>
  <c r="D642" i="1"/>
  <c r="C642" i="1"/>
  <c r="H641" i="1"/>
  <c r="G641" i="1"/>
  <c r="D641" i="1"/>
  <c r="C641"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C181" i="1"/>
  <c r="H181" i="1" s="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C173" i="1"/>
  <c r="H173" i="1" s="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G150" i="1"/>
  <c r="D150" i="1"/>
  <c r="C150" i="1"/>
  <c r="H150" i="1" s="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I29" i="3" l="1"/>
  <c r="D1436" i="1"/>
  <c r="I30" i="3"/>
  <c r="D1453" i="1"/>
  <c r="H1264" i="1"/>
  <c r="H1227" i="1"/>
  <c r="H649" i="1"/>
  <c r="F652" i="4"/>
  <c r="H643" i="1"/>
  <c r="G644" i="1"/>
  <c r="C645" i="1"/>
  <c r="G173" i="1"/>
  <c r="G181" i="1"/>
  <c r="C149" i="1"/>
  <c r="E26" i="9"/>
  <c r="B26" i="9" s="1"/>
  <c r="B216" i="9"/>
  <c r="H1155" i="1"/>
  <c r="G1155" i="1"/>
  <c r="H1157" i="1"/>
  <c r="G1157" i="1"/>
  <c r="H1159" i="1"/>
  <c r="G1159" i="1"/>
  <c r="H1161" i="1"/>
  <c r="G1161" i="1"/>
  <c r="H1163" i="1"/>
  <c r="G1163" i="1"/>
  <c r="H1165" i="1"/>
  <c r="G1165" i="1"/>
  <c r="H1169" i="1"/>
  <c r="G1169" i="1"/>
  <c r="H1171" i="1"/>
  <c r="G1171" i="1"/>
  <c r="H1173" i="1"/>
  <c r="G1173" i="1"/>
  <c r="H1175" i="1"/>
  <c r="G1175" i="1"/>
  <c r="H1177" i="1"/>
  <c r="G1177" i="1"/>
  <c r="H1156" i="1"/>
  <c r="G1156" i="1"/>
  <c r="H1158" i="1"/>
  <c r="G1158" i="1"/>
  <c r="H1160" i="1"/>
  <c r="G1160" i="1"/>
  <c r="H1162" i="1"/>
  <c r="G1162" i="1"/>
  <c r="H1164" i="1"/>
  <c r="G1164" i="1"/>
  <c r="H1166" i="1"/>
  <c r="G1166" i="1"/>
  <c r="H1168" i="1"/>
  <c r="G1168" i="1"/>
  <c r="H1170" i="1"/>
  <c r="G1170" i="1"/>
  <c r="H1172" i="1"/>
  <c r="G1172" i="1"/>
  <c r="H1174" i="1"/>
  <c r="G1174" i="1"/>
  <c r="H1176" i="1"/>
  <c r="G1176" i="1"/>
  <c r="H1438" i="1"/>
  <c r="G143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1" i="1"/>
  <c r="G1441" i="1"/>
  <c r="J1441"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437" i="1"/>
  <c r="G1437" i="1"/>
  <c r="H1439" i="1"/>
  <c r="G1439" i="1"/>
  <c r="I1439" i="1" s="1"/>
  <c r="J143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J1443" i="1"/>
  <c r="G1456" i="1"/>
  <c r="J1456" i="1"/>
  <c r="G1458" i="1"/>
  <c r="J1458" i="1"/>
  <c r="G1460" i="1"/>
  <c r="J1460" i="1"/>
  <c r="G1476" i="1"/>
  <c r="J1476" i="1"/>
  <c r="G1478" i="1"/>
  <c r="I1478" i="1" s="1"/>
  <c r="J1478" i="1"/>
  <c r="H1480" i="1"/>
  <c r="G1480" i="1"/>
  <c r="H1496" i="1"/>
  <c r="G1496" i="1"/>
  <c r="H1512" i="1"/>
  <c r="G1512" i="1"/>
  <c r="H1532" i="1"/>
  <c r="G1532" i="1"/>
  <c r="H1548" i="1"/>
  <c r="G1548" i="1"/>
  <c r="H1564" i="1"/>
  <c r="G1564" i="1"/>
  <c r="G1578" i="1"/>
  <c r="G1443" i="1"/>
  <c r="I1443" i="1" s="1"/>
  <c r="G1445" i="1"/>
  <c r="J1446" i="1"/>
  <c r="J1448" i="1"/>
  <c r="J1450" i="1"/>
  <c r="J1452" i="1"/>
  <c r="G1462" i="1"/>
  <c r="G1464" i="1"/>
  <c r="G1466" i="1"/>
  <c r="G1468" i="1"/>
  <c r="G1471" i="1"/>
  <c r="J1471" i="1"/>
  <c r="H1472" i="1"/>
  <c r="I1472" i="1" s="1"/>
  <c r="G1473" i="1"/>
  <c r="J1473" i="1"/>
  <c r="H1474" i="1"/>
  <c r="I1474" i="1" s="1"/>
  <c r="H1484" i="1"/>
  <c r="G1484" i="1"/>
  <c r="G1493" i="1"/>
  <c r="H1500" i="1"/>
  <c r="G1500" i="1"/>
  <c r="G1509" i="1"/>
  <c r="H1516" i="1"/>
  <c r="G1516" i="1"/>
  <c r="H1520" i="1"/>
  <c r="G1520" i="1"/>
  <c r="G1529" i="1"/>
  <c r="H1536" i="1"/>
  <c r="G1536" i="1"/>
  <c r="G1545" i="1"/>
  <c r="H1552" i="1"/>
  <c r="G1552" i="1"/>
  <c r="G1561" i="1"/>
  <c r="G1570" i="1"/>
  <c r="H1573" i="1"/>
  <c r="G1575" i="1"/>
  <c r="F7" i="4"/>
  <c r="J1444" i="1"/>
  <c r="G1446" i="1"/>
  <c r="I1446" i="1" s="1"/>
  <c r="G1448" i="1"/>
  <c r="I1448" i="1" s="1"/>
  <c r="G1450" i="1"/>
  <c r="I1450" i="1" s="1"/>
  <c r="G1452" i="1"/>
  <c r="I1452" i="1" s="1"/>
  <c r="H1456" i="1"/>
  <c r="G1457" i="1"/>
  <c r="I1457" i="1" s="1"/>
  <c r="H1458" i="1"/>
  <c r="G1459" i="1"/>
  <c r="I1459" i="1" s="1"/>
  <c r="H1460" i="1"/>
  <c r="H1476" i="1"/>
  <c r="I1477" i="1"/>
  <c r="H1478" i="1"/>
  <c r="I1479" i="1"/>
  <c r="H1488" i="1"/>
  <c r="G1488" i="1"/>
  <c r="G1497" i="1"/>
  <c r="H1504" i="1"/>
  <c r="G1504" i="1"/>
  <c r="G1513" i="1"/>
  <c r="H1524" i="1"/>
  <c r="G1524" i="1"/>
  <c r="G1533" i="1"/>
  <c r="H1540" i="1"/>
  <c r="G1540" i="1"/>
  <c r="G1549" i="1"/>
  <c r="H1556" i="1"/>
  <c r="G1556" i="1"/>
  <c r="H1565" i="1"/>
  <c r="G1567" i="1"/>
  <c r="H1462" i="1"/>
  <c r="G1463" i="1"/>
  <c r="I1463" i="1" s="1"/>
  <c r="J1463" i="1"/>
  <c r="H1464" i="1"/>
  <c r="G1465" i="1"/>
  <c r="I1465" i="1" s="1"/>
  <c r="J1465" i="1"/>
  <c r="H1466" i="1"/>
  <c r="G1467" i="1"/>
  <c r="I1467" i="1" s="1"/>
  <c r="J1467" i="1"/>
  <c r="H1468" i="1"/>
  <c r="H1471" i="1"/>
  <c r="H1473" i="1"/>
  <c r="H1475" i="1"/>
  <c r="H1492" i="1"/>
  <c r="G1492" i="1"/>
  <c r="H1508" i="1"/>
  <c r="G1508" i="1"/>
  <c r="H1528" i="1"/>
  <c r="G1528" i="1"/>
  <c r="H1544" i="1"/>
  <c r="G1544" i="1"/>
  <c r="H1560" i="1"/>
  <c r="G1560" i="1"/>
  <c r="I16" i="3"/>
  <c r="D311" i="4"/>
  <c r="E363" i="4"/>
  <c r="D358" i="1" s="1"/>
  <c r="E459" i="4"/>
  <c r="D453" i="1" s="1"/>
  <c r="D567" i="4"/>
  <c r="F574" i="4"/>
  <c r="D580" i="4"/>
  <c r="H287" i="9"/>
  <c r="E146" i="5"/>
  <c r="D1124" i="1" s="1"/>
  <c r="G289" i="9"/>
  <c r="E289" i="9" s="1"/>
  <c r="B289" i="9" s="1"/>
  <c r="F177" i="5"/>
  <c r="F191" i="5"/>
  <c r="D190" i="5"/>
  <c r="F239" i="5"/>
  <c r="D238" i="5"/>
  <c r="D50" i="4"/>
  <c r="D6" i="4" s="1"/>
  <c r="F202" i="4"/>
  <c r="D196" i="4"/>
  <c r="D224" i="4"/>
  <c r="E252" i="4"/>
  <c r="F264" i="4"/>
  <c r="D263" i="4"/>
  <c r="E644" i="4"/>
  <c r="D638" i="1" s="1"/>
  <c r="F530" i="4"/>
  <c r="D529" i="4"/>
  <c r="E580" i="4"/>
  <c r="D574" i="1" s="1"/>
  <c r="E12" i="5"/>
  <c r="F12" i="5" s="1"/>
  <c r="G286" i="9"/>
  <c r="E286" i="9" s="1"/>
  <c r="B286" i="9" s="1"/>
  <c r="F88" i="5"/>
  <c r="D87" i="5"/>
  <c r="D68" i="5" s="1"/>
  <c r="E237" i="5"/>
  <c r="F216" i="4"/>
  <c r="D215" i="4"/>
  <c r="E311" i="4"/>
  <c r="E351" i="4"/>
  <c r="D363" i="4"/>
  <c r="D350" i="4" s="1"/>
  <c r="E528" i="4"/>
  <c r="F69" i="5"/>
  <c r="D134" i="5"/>
  <c r="F134" i="4"/>
  <c r="D133" i="4"/>
  <c r="D163" i="4"/>
  <c r="F188" i="4"/>
  <c r="F460" i="4"/>
  <c r="D459" i="4"/>
  <c r="D515" i="4"/>
  <c r="F522" i="4"/>
  <c r="F626" i="4"/>
  <c r="D625" i="4"/>
  <c r="D7" i="5"/>
  <c r="F259" i="5"/>
  <c r="D258" i="5"/>
  <c r="E141" i="6"/>
  <c r="D5" i="7"/>
  <c r="M212"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277" i="9"/>
  <c r="E277" i="9" s="1"/>
  <c r="B277" i="9" s="1"/>
  <c r="G209" i="9"/>
  <c r="E209" i="9" s="1"/>
  <c r="B209" i="9" s="1"/>
  <c r="G205" i="9"/>
  <c r="E205" i="9" s="1"/>
  <c r="B205" i="9" s="1"/>
  <c r="G201" i="9"/>
  <c r="E201" i="9" s="1"/>
  <c r="B201" i="9" s="1"/>
  <c r="G197" i="9"/>
  <c r="E197" i="9" s="1"/>
  <c r="B197" i="9" s="1"/>
  <c r="G193" i="9"/>
  <c r="E193" i="9" s="1"/>
  <c r="B193" i="9" s="1"/>
  <c r="G191" i="9"/>
  <c r="E191" i="9" s="1"/>
  <c r="B191" i="9" s="1"/>
  <c r="G187" i="9"/>
  <c r="E187" i="9" s="1"/>
  <c r="B187" i="9" s="1"/>
  <c r="G183" i="9"/>
  <c r="E183" i="9" s="1"/>
  <c r="B183" i="9" s="1"/>
  <c r="G179" i="9"/>
  <c r="E179" i="9" s="1"/>
  <c r="B179" i="9" s="1"/>
  <c r="G174" i="9"/>
  <c r="E174" i="9" s="1"/>
  <c r="B174" i="9" s="1"/>
  <c r="G170" i="9"/>
  <c r="E170" i="9" s="1"/>
  <c r="B170" i="9" s="1"/>
  <c r="G166" i="9"/>
  <c r="E166" i="9" s="1"/>
  <c r="B166" i="9" s="1"/>
  <c r="L212" i="9"/>
  <c r="F212" i="9" s="1"/>
  <c r="G175" i="9"/>
  <c r="E175" i="9" s="1"/>
  <c r="B175" i="9" s="1"/>
  <c r="G171" i="9"/>
  <c r="E171" i="9" s="1"/>
  <c r="B171" i="9" s="1"/>
  <c r="G167" i="9"/>
  <c r="E167" i="9" s="1"/>
  <c r="B167" i="9" s="1"/>
  <c r="G278" i="9"/>
  <c r="E278" i="9" s="1"/>
  <c r="B278"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G180" i="9"/>
  <c r="E180" i="9" s="1"/>
  <c r="B180" i="9" s="1"/>
  <c r="G176" i="9"/>
  <c r="E176" i="9" s="1"/>
  <c r="B176" i="9" s="1"/>
  <c r="G172" i="9"/>
  <c r="E172" i="9" s="1"/>
  <c r="B172" i="9" s="1"/>
  <c r="G168" i="9"/>
  <c r="E168" i="9" s="1"/>
  <c r="B168" i="9" s="1"/>
  <c r="F416" i="4"/>
  <c r="F585" i="4"/>
  <c r="F603" i="4"/>
  <c r="F149" i="5"/>
  <c r="D35" i="6"/>
  <c r="G169" i="9"/>
  <c r="E169" i="9" s="1"/>
  <c r="B169" i="9" s="1"/>
  <c r="D124" i="4"/>
  <c r="D152" i="4"/>
  <c r="E87" i="5"/>
  <c r="D1065" i="1" s="1"/>
  <c r="D146" i="5"/>
  <c r="E176" i="5"/>
  <c r="D245" i="5"/>
  <c r="D89" i="6"/>
  <c r="D129" i="6"/>
  <c r="D42" i="8"/>
  <c r="G294" i="9" s="1"/>
  <c r="E294" i="9" s="1"/>
  <c r="B44" i="9"/>
  <c r="B52" i="9"/>
  <c r="B60" i="9"/>
  <c r="B68" i="9"/>
  <c r="B76" i="9"/>
  <c r="B84" i="9"/>
  <c r="B92" i="9"/>
  <c r="B100" i="9"/>
  <c r="B108" i="9"/>
  <c r="B116" i="9"/>
  <c r="B124" i="9"/>
  <c r="F275" i="9"/>
  <c r="E142" i="9"/>
  <c r="B142" i="9" s="1"/>
  <c r="E287" i="9"/>
  <c r="B287" i="9" s="1"/>
  <c r="E292" i="9"/>
  <c r="B292" i="9" s="1"/>
  <c r="D5" i="6"/>
  <c r="D43" i="8"/>
  <c r="I10" i="9"/>
  <c r="H165" i="9"/>
  <c r="G173" i="9"/>
  <c r="E173" i="9" s="1"/>
  <c r="B173" i="9" s="1"/>
  <c r="B127" i="9"/>
  <c r="B131" i="9"/>
  <c r="B135" i="9"/>
  <c r="B139" i="9"/>
  <c r="B143" i="9"/>
  <c r="B147" i="9"/>
  <c r="B151" i="9"/>
  <c r="B155" i="9"/>
  <c r="B159" i="9"/>
  <c r="B288" i="9"/>
  <c r="E126" i="9"/>
  <c r="B126" i="9" s="1"/>
  <c r="E130" i="9"/>
  <c r="B130" i="9" s="1"/>
  <c r="E134" i="9"/>
  <c r="B134" i="9" s="1"/>
  <c r="E138" i="9"/>
  <c r="B138" i="9" s="1"/>
  <c r="B128" i="9"/>
  <c r="B132" i="9"/>
  <c r="B136" i="9"/>
  <c r="B140" i="9"/>
  <c r="B144" i="9"/>
  <c r="B148" i="9"/>
  <c r="B152" i="9"/>
  <c r="B156" i="9"/>
  <c r="B214" i="9"/>
  <c r="F227" i="9"/>
  <c r="B227" i="9" s="1"/>
  <c r="B232" i="9"/>
  <c r="F243" i="9"/>
  <c r="B243" i="9" s="1"/>
  <c r="B248" i="9"/>
  <c r="F259" i="9"/>
  <c r="B259" i="9" s="1"/>
  <c r="B264" i="9"/>
  <c r="B273" i="9"/>
  <c r="B285" i="9"/>
  <c r="B220" i="9"/>
  <c r="B228" i="9"/>
  <c r="B236" i="9"/>
  <c r="B244" i="9"/>
  <c r="B252" i="9"/>
  <c r="B260" i="9"/>
  <c r="B268" i="9"/>
  <c r="B284" i="9"/>
  <c r="B212" i="9"/>
  <c r="F218" i="9"/>
  <c r="B218" i="9" s="1"/>
  <c r="F226" i="9"/>
  <c r="B226" i="9" s="1"/>
  <c r="F234" i="9"/>
  <c r="B234" i="9" s="1"/>
  <c r="F242" i="9"/>
  <c r="B242" i="9" s="1"/>
  <c r="F250" i="9"/>
  <c r="B250" i="9" s="1"/>
  <c r="F258" i="9"/>
  <c r="B258" i="9" s="1"/>
  <c r="F266" i="9"/>
  <c r="B266" i="9" s="1"/>
  <c r="E283" i="9"/>
  <c r="B283" i="9" s="1"/>
  <c r="G1453" i="1" l="1"/>
  <c r="H1453" i="1"/>
  <c r="H645" i="1"/>
  <c r="G645" i="1"/>
  <c r="G149" i="1"/>
  <c r="H149" i="1"/>
  <c r="H21" i="3"/>
  <c r="C1046" i="1"/>
  <c r="B294" i="9"/>
  <c r="C345" i="1"/>
  <c r="F6" i="4"/>
  <c r="H16" i="3"/>
  <c r="C2" i="1"/>
  <c r="G299" i="9"/>
  <c r="E299" i="9" s="1"/>
  <c r="F5" i="6"/>
  <c r="H24" i="3"/>
  <c r="D141" i="6"/>
  <c r="C1299" i="1"/>
  <c r="F129" i="6"/>
  <c r="C1423" i="1"/>
  <c r="F146" i="5"/>
  <c r="C1124" i="1"/>
  <c r="E164" i="9"/>
  <c r="B164" i="9" s="1"/>
  <c r="E165" i="9"/>
  <c r="B165" i="9" s="1"/>
  <c r="I28" i="3"/>
  <c r="D1435" i="1"/>
  <c r="D522" i="1"/>
  <c r="F215" i="4"/>
  <c r="C211" i="1"/>
  <c r="F263" i="4"/>
  <c r="C259" i="1"/>
  <c r="F196" i="4"/>
  <c r="C192" i="1"/>
  <c r="F580" i="4"/>
  <c r="C574" i="1"/>
  <c r="E420" i="4"/>
  <c r="E636" i="4" s="1"/>
  <c r="D630" i="1" s="1"/>
  <c r="I1473" i="1"/>
  <c r="I1468" i="1"/>
  <c r="I1441" i="1"/>
  <c r="F35" i="6"/>
  <c r="H25" i="3"/>
  <c r="C1329" i="1"/>
  <c r="F258" i="5"/>
  <c r="C1235" i="1"/>
  <c r="H20" i="3"/>
  <c r="D6" i="5"/>
  <c r="C985" i="1"/>
  <c r="F515" i="4"/>
  <c r="C509" i="1"/>
  <c r="F363" i="4"/>
  <c r="C358" i="1"/>
  <c r="F529" i="4"/>
  <c r="D528" i="4"/>
  <c r="C523" i="1"/>
  <c r="G291" i="9"/>
  <c r="E291" i="9" s="1"/>
  <c r="B291" i="9" s="1"/>
  <c r="F190" i="5"/>
  <c r="C1167" i="1"/>
  <c r="D298" i="4"/>
  <c r="D412" i="4" s="1"/>
  <c r="F311" i="4"/>
  <c r="C306" i="1"/>
  <c r="I1466" i="1"/>
  <c r="I1460" i="1"/>
  <c r="I1456" i="1"/>
  <c r="F89" i="6"/>
  <c r="C1383" i="1"/>
  <c r="F245" i="5"/>
  <c r="C1222" i="1"/>
  <c r="H20" i="9"/>
  <c r="D151" i="4"/>
  <c r="G20" i="9"/>
  <c r="F152" i="4"/>
  <c r="C148" i="1"/>
  <c r="F625" i="4"/>
  <c r="C619" i="1"/>
  <c r="F459" i="4"/>
  <c r="D420" i="4"/>
  <c r="C453" i="1"/>
  <c r="F163" i="4"/>
  <c r="C159" i="1"/>
  <c r="F134" i="5"/>
  <c r="C1112" i="1"/>
  <c r="E350" i="4"/>
  <c r="F350" i="4" s="1"/>
  <c r="D346" i="1"/>
  <c r="I23" i="3"/>
  <c r="D1214" i="1"/>
  <c r="E151" i="4"/>
  <c r="D248" i="1"/>
  <c r="F50" i="4"/>
  <c r="C46" i="1"/>
  <c r="F567" i="4"/>
  <c r="C561" i="1"/>
  <c r="I1464" i="1"/>
  <c r="I35" i="3"/>
  <c r="C1518" i="1"/>
  <c r="K1432" i="9"/>
  <c r="G295" i="9"/>
  <c r="E295" i="9" s="1"/>
  <c r="B295" i="9" s="1"/>
  <c r="I34" i="3"/>
  <c r="C1517" i="1"/>
  <c r="E175" i="5"/>
  <c r="D1152" i="1" s="1"/>
  <c r="I22" i="3"/>
  <c r="D1153" i="1"/>
  <c r="F124" i="4"/>
  <c r="C120" i="1"/>
  <c r="G297" i="9"/>
  <c r="E297" i="9" s="1"/>
  <c r="H29" i="3"/>
  <c r="C1436" i="1"/>
  <c r="E68" i="5"/>
  <c r="F133" i="4"/>
  <c r="C129" i="1"/>
  <c r="E298" i="4"/>
  <c r="D306" i="1"/>
  <c r="F87" i="5"/>
  <c r="C1065" i="1"/>
  <c r="E7" i="5"/>
  <c r="F7" i="5" s="1"/>
  <c r="D990" i="1"/>
  <c r="H638" i="1"/>
  <c r="G638" i="1"/>
  <c r="F224" i="4"/>
  <c r="C220" i="1"/>
  <c r="F238" i="5"/>
  <c r="D237" i="5"/>
  <c r="C1215" i="1"/>
  <c r="D176" i="5"/>
  <c r="F644" i="4"/>
  <c r="I1471" i="1"/>
  <c r="I1462" i="1"/>
  <c r="I1476" i="1"/>
  <c r="I1458" i="1"/>
  <c r="D639" i="4" l="1"/>
  <c r="C407" i="1"/>
  <c r="B297" i="9"/>
  <c r="E296" i="9"/>
  <c r="I10" i="3" s="1"/>
  <c r="H46" i="1"/>
  <c r="G46" i="1"/>
  <c r="H1112" i="1"/>
  <c r="G1112" i="1"/>
  <c r="H453" i="1"/>
  <c r="G453" i="1"/>
  <c r="H17" i="3"/>
  <c r="D289" i="4"/>
  <c r="F151" i="4"/>
  <c r="C147" i="1"/>
  <c r="H1383" i="1"/>
  <c r="G1383" i="1"/>
  <c r="H1167" i="1"/>
  <c r="G1167" i="1"/>
  <c r="D636" i="4"/>
  <c r="F528" i="4"/>
  <c r="C522" i="1"/>
  <c r="H509" i="1"/>
  <c r="G509" i="1"/>
  <c r="H1329" i="1"/>
  <c r="G1329" i="1"/>
  <c r="E293" i="9"/>
  <c r="D635" i="4"/>
  <c r="F420" i="4"/>
  <c r="C414" i="1"/>
  <c r="H148" i="1"/>
  <c r="G148" i="1"/>
  <c r="G306" i="1"/>
  <c r="H306" i="1"/>
  <c r="H192" i="1"/>
  <c r="G192" i="1"/>
  <c r="H211" i="1"/>
  <c r="G211" i="1"/>
  <c r="H1124" i="1"/>
  <c r="G1124" i="1"/>
  <c r="H1299" i="1"/>
  <c r="G1299" i="1"/>
  <c r="E298" i="9"/>
  <c r="B299" i="9"/>
  <c r="D408" i="4"/>
  <c r="G1046" i="1"/>
  <c r="F176" i="5"/>
  <c r="D175" i="5"/>
  <c r="H22" i="3"/>
  <c r="C1153" i="1"/>
  <c r="H990" i="1"/>
  <c r="G990" i="1"/>
  <c r="H1517" i="1"/>
  <c r="G1517" i="1"/>
  <c r="H11" i="3"/>
  <c r="H561" i="1"/>
  <c r="G561" i="1"/>
  <c r="H248" i="1"/>
  <c r="G248" i="1"/>
  <c r="H346" i="1"/>
  <c r="G346" i="1"/>
  <c r="H159" i="1"/>
  <c r="G159" i="1"/>
  <c r="H1222" i="1"/>
  <c r="G1222" i="1"/>
  <c r="H358" i="1"/>
  <c r="G358" i="1"/>
  <c r="H1235" i="1"/>
  <c r="G1235" i="1"/>
  <c r="E635" i="4"/>
  <c r="D629" i="1" s="1"/>
  <c r="D414" i="1"/>
  <c r="F141" i="6"/>
  <c r="H28" i="3"/>
  <c r="C1435" i="1"/>
  <c r="H2" i="1"/>
  <c r="G2" i="1"/>
  <c r="H220" i="1"/>
  <c r="G220" i="1"/>
  <c r="I21" i="3"/>
  <c r="D1046" i="1"/>
  <c r="H1046" i="1" s="1"/>
  <c r="H120" i="1"/>
  <c r="G120" i="1"/>
  <c r="H1215" i="1"/>
  <c r="G1215" i="1"/>
  <c r="E6" i="5"/>
  <c r="I20" i="3"/>
  <c r="D985" i="1"/>
  <c r="H985" i="1" s="1"/>
  <c r="E407" i="4"/>
  <c r="D402" i="1" s="1"/>
  <c r="D293" i="1"/>
  <c r="E412" i="4"/>
  <c r="H1436" i="1"/>
  <c r="G1436" i="1"/>
  <c r="H1518" i="1"/>
  <c r="G1518" i="1"/>
  <c r="H23" i="3"/>
  <c r="F237" i="5"/>
  <c r="C1214" i="1"/>
  <c r="H1065" i="1"/>
  <c r="G1065" i="1"/>
  <c r="H129" i="1"/>
  <c r="G129" i="1"/>
  <c r="E289" i="4"/>
  <c r="I17" i="3"/>
  <c r="D147" i="1"/>
  <c r="E408" i="4"/>
  <c r="D403" i="1" s="1"/>
  <c r="D345" i="1"/>
  <c r="H345" i="1" s="1"/>
  <c r="H619" i="1"/>
  <c r="G619" i="1"/>
  <c r="E20" i="9"/>
  <c r="D407" i="4"/>
  <c r="F298" i="4"/>
  <c r="C293" i="1"/>
  <c r="H523" i="1"/>
  <c r="G523" i="1"/>
  <c r="G282" i="9"/>
  <c r="E282" i="9" s="1"/>
  <c r="B282" i="9" s="1"/>
  <c r="G276" i="9"/>
  <c r="F6" i="5"/>
  <c r="C984" i="1"/>
  <c r="G574" i="1"/>
  <c r="H574" i="1"/>
  <c r="G259" i="1"/>
  <c r="H259" i="1"/>
  <c r="H1423" i="1"/>
  <c r="G1423" i="1"/>
  <c r="G345" i="1"/>
  <c r="F68" i="5"/>
  <c r="H1153" i="1" l="1"/>
  <c r="G1153" i="1"/>
  <c r="E639" i="4"/>
  <c r="D407" i="1"/>
  <c r="G985" i="1"/>
  <c r="H147" i="1"/>
  <c r="G147" i="1"/>
  <c r="G407" i="1"/>
  <c r="H407" i="1"/>
  <c r="H984" i="1"/>
  <c r="F407" i="4"/>
  <c r="C402" i="1"/>
  <c r="E413" i="4"/>
  <c r="E414" i="4" s="1"/>
  <c r="D409" i="1" s="1"/>
  <c r="E291" i="4"/>
  <c r="D287" i="1" s="1"/>
  <c r="D285" i="1"/>
  <c r="E290" i="4"/>
  <c r="D286" i="1" s="1"/>
  <c r="B20" i="9"/>
  <c r="E19" i="9"/>
  <c r="H1214" i="1"/>
  <c r="G1214" i="1"/>
  <c r="H276" i="9"/>
  <c r="E276" i="9" s="1"/>
  <c r="D984" i="1"/>
  <c r="G984" i="1" s="1"/>
  <c r="H1435" i="1"/>
  <c r="G1435" i="1"/>
  <c r="F175" i="5"/>
  <c r="C1152" i="1"/>
  <c r="F408" i="4"/>
  <c r="C403" i="1"/>
  <c r="H414" i="1"/>
  <c r="G414" i="1"/>
  <c r="H522" i="1"/>
  <c r="G522" i="1"/>
  <c r="F412" i="4"/>
  <c r="G293" i="1"/>
  <c r="H293" i="1"/>
  <c r="N3" i="9"/>
  <c r="I11" i="3"/>
  <c r="H9" i="3"/>
  <c r="D291" i="4"/>
  <c r="F289" i="4"/>
  <c r="D413" i="4"/>
  <c r="C285" i="1"/>
  <c r="D290" i="4"/>
  <c r="F635" i="4"/>
  <c r="C629" i="1"/>
  <c r="F636" i="4"/>
  <c r="C630" i="1"/>
  <c r="F639" i="4"/>
  <c r="C633" i="1"/>
  <c r="E275" i="9" l="1"/>
  <c r="B276" i="9"/>
  <c r="D640" i="4"/>
  <c r="D415" i="4"/>
  <c r="F413" i="4"/>
  <c r="C408" i="1"/>
  <c r="D414" i="4"/>
  <c r="H630" i="1"/>
  <c r="G630" i="1"/>
  <c r="F290" i="4"/>
  <c r="C286" i="1"/>
  <c r="F291" i="4"/>
  <c r="C287" i="1"/>
  <c r="H403" i="1"/>
  <c r="G403" i="1"/>
  <c r="G402" i="1"/>
  <c r="H402" i="1"/>
  <c r="H8" i="3"/>
  <c r="K3" i="9"/>
  <c r="I9" i="3"/>
  <c r="G1152" i="1"/>
  <c r="H1152" i="1"/>
  <c r="H285" i="1"/>
  <c r="G285" i="1"/>
  <c r="H629" i="1"/>
  <c r="G629" i="1"/>
  <c r="E640" i="4"/>
  <c r="E415" i="4"/>
  <c r="D410" i="1" s="1"/>
  <c r="D408" i="1"/>
  <c r="E641" i="4"/>
  <c r="D633" i="1"/>
  <c r="H633" i="1" s="1"/>
  <c r="M3" i="9" l="1"/>
  <c r="I8" i="3"/>
  <c r="H408" i="1"/>
  <c r="G408" i="1"/>
  <c r="G633" i="1"/>
  <c r="E645" i="4"/>
  <c r="D635" i="1"/>
  <c r="H287" i="1"/>
  <c r="G287" i="1"/>
  <c r="F415" i="4"/>
  <c r="C410" i="1"/>
  <c r="E642" i="4"/>
  <c r="D634" i="1"/>
  <c r="H286" i="1"/>
  <c r="G286" i="1"/>
  <c r="F414" i="4"/>
  <c r="C409" i="1"/>
  <c r="D642" i="4"/>
  <c r="F640" i="4"/>
  <c r="C634" i="1"/>
  <c r="D641" i="4"/>
  <c r="F642" i="4" l="1"/>
  <c r="D646" i="4"/>
  <c r="C636" i="1"/>
  <c r="H634" i="1"/>
  <c r="G634" i="1"/>
  <c r="E646" i="4"/>
  <c r="D636" i="1"/>
  <c r="H410" i="1"/>
  <c r="G410" i="1"/>
  <c r="I18" i="3"/>
  <c r="D639" i="1"/>
  <c r="F641" i="4"/>
  <c r="D645" i="4"/>
  <c r="C635" i="1"/>
  <c r="H409" i="1"/>
  <c r="G409" i="1"/>
  <c r="H636" i="1" l="1"/>
  <c r="G636" i="1"/>
  <c r="H635" i="1"/>
  <c r="G635" i="1"/>
  <c r="I19" i="3"/>
  <c r="D640" i="1"/>
  <c r="H7" i="3" s="1"/>
  <c r="F646" i="4"/>
  <c r="H19" i="3"/>
  <c r="C640" i="1"/>
  <c r="F645" i="4"/>
  <c r="H18" i="3"/>
  <c r="C639" i="1"/>
  <c r="G639" i="1" l="1"/>
  <c r="H639" i="1"/>
  <c r="G640" i="1"/>
  <c r="H640" i="1"/>
  <c r="I7" i="3"/>
  <c r="J3" i="9"/>
  <c r="M272" i="9" l="1"/>
  <c r="L272" i="9"/>
  <c r="H18" i="9"/>
  <c r="G18" i="9"/>
  <c r="E18" i="9" s="1"/>
  <c r="B18" i="9" s="1"/>
  <c r="L16" i="9"/>
  <c r="H15" i="9"/>
  <c r="H17" i="9"/>
  <c r="G17" i="9"/>
  <c r="M16" i="9"/>
  <c r="L15" i="9"/>
  <c r="I9" i="9"/>
  <c r="I12" i="9"/>
  <c r="J7" i="9"/>
  <c r="J10" i="9"/>
  <c r="I6" i="9"/>
  <c r="G16" i="9"/>
  <c r="I13" i="9"/>
  <c r="J8" i="9"/>
  <c r="J11" i="9"/>
  <c r="K6" i="9"/>
  <c r="K13" i="9"/>
  <c r="J9" i="9"/>
  <c r="J6" i="9"/>
  <c r="J17" i="9"/>
  <c r="J13" i="9"/>
  <c r="I17" i="9"/>
  <c r="K12" i="9"/>
  <c r="J12" i="9"/>
  <c r="K7" i="9"/>
  <c r="K10" i="9"/>
  <c r="K5" i="9"/>
  <c r="K9" i="9"/>
  <c r="J5" i="9"/>
  <c r="G15" i="9"/>
  <c r="K11" i="9"/>
  <c r="I5" i="9"/>
  <c r="I8" i="9"/>
  <c r="I7" i="9"/>
  <c r="I11" i="9"/>
  <c r="K8" i="9"/>
  <c r="M15" i="9"/>
  <c r="H16" i="9"/>
  <c r="E11" i="9" l="1"/>
  <c r="B11" i="9" s="1"/>
  <c r="E15" i="9"/>
  <c r="E8" i="9"/>
  <c r="B8" i="9" s="1"/>
  <c r="E5" i="9"/>
  <c r="B5" i="9" s="1"/>
  <c r="E7" i="9"/>
  <c r="B7" i="9" s="1"/>
  <c r="F272" i="9"/>
  <c r="E16" i="9"/>
  <c r="E12" i="9"/>
  <c r="B12" i="9" s="1"/>
  <c r="E17" i="9"/>
  <c r="B17" i="9" s="1"/>
  <c r="E6" i="9"/>
  <c r="B6" i="9" s="1"/>
  <c r="E9" i="9"/>
  <c r="B9" i="9" s="1"/>
  <c r="E10" i="9"/>
  <c r="B10" i="9" s="1"/>
  <c r="F15" i="9"/>
  <c r="B272" i="9"/>
  <c r="F19" i="9"/>
  <c r="E13" i="9"/>
  <c r="B13" i="9" s="1"/>
  <c r="F16" i="9"/>
  <c r="E14" i="9" l="1"/>
  <c r="F14" i="9"/>
  <c r="F3" i="9" s="1"/>
  <c r="B16" i="9"/>
  <c r="B15" i="9"/>
  <c r="E4" i="9"/>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<sst xmlns="http://schemas.openxmlformats.org/spreadsheetml/2006/main" count="4313" uniqueCount="3393">
  <si>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</si>
  <si>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</si>
  <si>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</si>
  <si>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</si>
  <si>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</si>
  <si>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</si>
  <si>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</si>
  <si>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</si>
  <si>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</si>
  <si>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</si>
  <si>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</si>
  <si>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</si>
  <si>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</si>
  <si>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</si>
  <si>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</si>
  <si>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</si>
  <si>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</si>
  <si>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</si>
  <si>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</si>
  <si>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</si>
  <si>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</si>
  <si>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</si>
  <si>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</si>
  <si>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</si>
  <si>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</si>
  <si>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</si>
  <si>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</si>
  <si>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</si>
  <si>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</si>
  <si>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</si>
  <si>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</si>
  <si>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URED PREDSJEDNIKA VLADE RH</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</si>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</sst>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0" applyNumberFormat="1" applyFont="1" applyFill="1" applyBorder="1" applyAlignment="1" applyProtection="1">
      <alignment vertical="center" wrapText="1"/>
      <protection locked="0"/>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9964503</v>
      </c>
      <c r="D2" s="6">
        <f>'PR-RAS'!E6</f>
        <v>11203830.41</v>
      </c>
      <c r="E2" s="6">
        <v>0</v>
      </c>
      <c r="F2" s="6">
        <v>0</v>
      </c>
      <c r="G2" s="7">
        <f t="shared" ref="G2:G65" si="0">(B2/1000)*(C2*1+D2*2)</f>
        <v>32372.163820000002</v>
      </c>
      <c r="H2" s="7">
        <f t="shared" ref="H2:H65"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38914.93</v>
      </c>
      <c r="E46" s="1">
        <v>0</v>
      </c>
      <c r="F46" s="1">
        <v>0</v>
      </c>
      <c r="G46" s="2">
        <f t="shared" si="0"/>
        <v>3502.3436999999999</v>
      </c>
      <c r="H46" s="2">
        <f t="shared" si="1"/>
        <v>6.9999999999708962E-2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38914.93</v>
      </c>
      <c r="E50" s="1">
        <v>0</v>
      </c>
      <c r="F50" s="1">
        <v>0</v>
      </c>
      <c r="G50" s="2">
        <f t="shared" si="0"/>
        <v>3813.6631400000001</v>
      </c>
      <c r="H50" s="2">
        <f t="shared" si="1"/>
        <v>6.9999999999708962E-2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38914.93</v>
      </c>
      <c r="E53" s="1">
        <v>0</v>
      </c>
      <c r="F53" s="1">
        <v>0</v>
      </c>
      <c r="G53" s="2">
        <f t="shared" si="0"/>
        <v>4047.15272</v>
      </c>
      <c r="H53" s="2">
        <f t="shared" si="1"/>
        <v>6.9999999999708962E-2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9964503</v>
      </c>
      <c r="D129" s="1">
        <f>'PR-RAS'!E133</f>
        <v>11164915.48</v>
      </c>
      <c r="E129" s="1">
        <v>0</v>
      </c>
      <c r="F129" s="1">
        <v>0</v>
      </c>
      <c r="G129" s="2">
        <f t="shared" si="2"/>
        <v>4133674.74688</v>
      </c>
      <c r="H129" s="2">
        <f t="shared" si="3"/>
        <v>0.48000000044703484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9964503</v>
      </c>
      <c r="D130" s="1">
        <f>'PR-RAS'!E134</f>
        <v>11164915.48</v>
      </c>
      <c r="E130" s="1">
        <v>0</v>
      </c>
      <c r="F130" s="1">
        <v>0</v>
      </c>
      <c r="G130" s="2">
        <f t="shared" ref="G130:G193" si="4">(B130/1000)*(C130*1+D130*2)</f>
        <v>4165969.0808400004</v>
      </c>
      <c r="H130" s="2">
        <f t="shared" ref="H130:H193" si="5">ABS(C130-ROUND(C130,0))+ABS(D130-ROUND(D130,0))</f>
        <v>0.48000000044703484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9916986</v>
      </c>
      <c r="D131" s="1">
        <f>'PR-RAS'!E135</f>
        <v>11090314.630000001</v>
      </c>
      <c r="E131" s="1">
        <v>0</v>
      </c>
      <c r="F131" s="1">
        <v>0</v>
      </c>
      <c r="G131" s="2">
        <f t="shared" si="4"/>
        <v>4172689.9838000005</v>
      </c>
      <c r="H131" s="2">
        <f t="shared" si="5"/>
        <v>0.36999999918043613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47517</v>
      </c>
      <c r="D132" s="1">
        <f>'PR-RAS'!E136</f>
        <v>74600.850000000006</v>
      </c>
      <c r="E132" s="1">
        <v>0</v>
      </c>
      <c r="F132" s="1">
        <v>0</v>
      </c>
      <c r="G132" s="2">
        <f t="shared" si="4"/>
        <v>25770.149700000002</v>
      </c>
      <c r="H132" s="2">
        <f t="shared" si="5"/>
        <v>0.14999999999417923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9886934</v>
      </c>
      <c r="D147" s="1">
        <f>'PR-RAS'!E151</f>
        <v>11148728.049999999</v>
      </c>
      <c r="E147" s="1">
        <v>0</v>
      </c>
      <c r="F147" s="1">
        <v>0</v>
      </c>
      <c r="G147" s="2">
        <f t="shared" si="4"/>
        <v>4698920.9545999998</v>
      </c>
      <c r="H147" s="2">
        <f t="shared" si="5"/>
        <v>4.999999888241291E-2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7986786</v>
      </c>
      <c r="D148" s="1">
        <f>'PR-RAS'!E152</f>
        <v>8324161.54</v>
      </c>
      <c r="E148" s="1">
        <v>0</v>
      </c>
      <c r="F148" s="1">
        <v>0</v>
      </c>
      <c r="G148" s="2">
        <f t="shared" si="4"/>
        <v>3621361.0347599997</v>
      </c>
      <c r="H148" s="2">
        <f t="shared" si="5"/>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6764794</v>
      </c>
      <c r="D149" s="1">
        <f>'PR-RAS'!E153</f>
        <v>7065631.96</v>
      </c>
      <c r="E149" s="1">
        <v>0</v>
      </c>
      <c r="F149" s="1">
        <v>0</v>
      </c>
      <c r="G149" s="2">
        <f t="shared" si="4"/>
        <v>3092616.57216</v>
      </c>
      <c r="H149" s="2">
        <f t="shared" si="5"/>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6346028</v>
      </c>
      <c r="D150" s="1">
        <f>'PR-RAS'!E154</f>
        <v>6601346.71</v>
      </c>
      <c r="E150" s="1">
        <v>0</v>
      </c>
      <c r="F150" s="1">
        <v>0</v>
      </c>
      <c r="G150" s="2">
        <f t="shared" si="4"/>
        <v>2912759.4915800001</v>
      </c>
      <c r="H150" s="2">
        <f t="shared" si="5"/>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418766</v>
      </c>
      <c r="D152" s="1">
        <f>'PR-RAS'!E156</f>
        <v>464285.25</v>
      </c>
      <c r="E152" s="1">
        <v>0</v>
      </c>
      <c r="F152" s="1">
        <v>0</v>
      </c>
      <c r="G152" s="2">
        <f t="shared" si="4"/>
        <v>203447.81149999998</v>
      </c>
      <c r="H152" s="2">
        <f t="shared" si="5"/>
        <v>0.25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105801</v>
      </c>
      <c r="D154" s="1">
        <f>'PR-RAS'!E158</f>
        <v>97456.05</v>
      </c>
      <c r="E154" s="1">
        <v>0</v>
      </c>
      <c r="F154" s="1">
        <v>0</v>
      </c>
      <c r="G154" s="2">
        <f t="shared" si="4"/>
        <v>46009.104299999999</v>
      </c>
      <c r="H154" s="2">
        <f t="shared" si="5"/>
        <v>5.0000000002910383E-2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1116191</v>
      </c>
      <c r="D155" s="1">
        <f>'PR-RAS'!E159</f>
        <v>1161073.53</v>
      </c>
      <c r="E155" s="1">
        <v>0</v>
      </c>
      <c r="F155" s="1">
        <v>0</v>
      </c>
      <c r="G155" s="2">
        <f t="shared" si="4"/>
        <v>529504.06123999995</v>
      </c>
      <c r="H155" s="2">
        <f t="shared" si="5"/>
        <v>0.46999999997206032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1116191</v>
      </c>
      <c r="D157" s="1">
        <f>'PR-RAS'!E161</f>
        <v>1161073.53</v>
      </c>
      <c r="E157" s="1">
        <v>0</v>
      </c>
      <c r="F157" s="1">
        <v>0</v>
      </c>
      <c r="G157" s="2">
        <f t="shared" si="4"/>
        <v>536380.73736000003</v>
      </c>
      <c r="H157" s="2">
        <f t="shared" si="5"/>
        <v>0.46999999997206032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1899863</v>
      </c>
      <c r="D159" s="1">
        <f>'PR-RAS'!E163</f>
        <v>2824457.64</v>
      </c>
      <c r="E159" s="1">
        <v>0</v>
      </c>
      <c r="F159" s="1">
        <v>0</v>
      </c>
      <c r="G159" s="2">
        <f t="shared" si="4"/>
        <v>1192706.9682400001</v>
      </c>
      <c r="H159" s="2">
        <f t="shared" si="5"/>
        <v>0.35999999986961484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242222</v>
      </c>
      <c r="D160" s="1">
        <f>'PR-RAS'!E164</f>
        <v>830659.16</v>
      </c>
      <c r="E160" s="1">
        <v>0</v>
      </c>
      <c r="F160" s="1">
        <v>0</v>
      </c>
      <c r="G160" s="2">
        <f t="shared" si="4"/>
        <v>302662.91088000004</v>
      </c>
      <c r="H160" s="2">
        <f t="shared" si="5"/>
        <v>0.16000000003259629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161698</v>
      </c>
      <c r="D161" s="1">
        <f>'PR-RAS'!E165</f>
        <v>726058.93</v>
      </c>
      <c r="E161" s="1">
        <v>0</v>
      </c>
      <c r="F161" s="1">
        <v>0</v>
      </c>
      <c r="G161" s="2">
        <f t="shared" si="4"/>
        <v>258210.53760000001</v>
      </c>
      <c r="H161" s="2">
        <f t="shared" si="5"/>
        <v>6.9999999948777258E-2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80524</v>
      </c>
      <c r="D162" s="1">
        <f>'PR-RAS'!E166</f>
        <v>104600.23</v>
      </c>
      <c r="E162" s="1">
        <v>0</v>
      </c>
      <c r="F162" s="1">
        <v>0</v>
      </c>
      <c r="G162" s="2">
        <f t="shared" si="4"/>
        <v>46645.638059999997</v>
      </c>
      <c r="H162" s="2">
        <f t="shared" si="5"/>
        <v>0.22999999999592546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123271</v>
      </c>
      <c r="D165" s="1">
        <f>'PR-RAS'!E169</f>
        <v>136867.18</v>
      </c>
      <c r="E165" s="1">
        <v>0</v>
      </c>
      <c r="F165" s="1">
        <v>0</v>
      </c>
      <c r="G165" s="2">
        <f t="shared" si="4"/>
        <v>65108.87904</v>
      </c>
      <c r="H165" s="2">
        <f t="shared" si="5"/>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122723</v>
      </c>
      <c r="D166" s="1">
        <f>'PR-RAS'!E170</f>
        <v>136867.18</v>
      </c>
      <c r="E166" s="1">
        <v>0</v>
      </c>
      <c r="F166" s="1">
        <v>0</v>
      </c>
      <c r="G166" s="2">
        <f t="shared" si="4"/>
        <v>65415.464400000004</v>
      </c>
      <c r="H166" s="2">
        <f t="shared" si="5"/>
        <v>0.17999999999301508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548</v>
      </c>
      <c r="D170" s="1">
        <f>'PR-RAS'!E174</f>
        <v>0</v>
      </c>
      <c r="E170" s="1">
        <v>0</v>
      </c>
      <c r="F170" s="1">
        <v>0</v>
      </c>
      <c r="G170" s="2">
        <f t="shared" si="4"/>
        <v>92.612000000000009</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1456534</v>
      </c>
      <c r="D173" s="1">
        <f>'PR-RAS'!E177</f>
        <v>1495396.8</v>
      </c>
      <c r="E173" s="1">
        <v>0</v>
      </c>
      <c r="F173" s="1">
        <v>0</v>
      </c>
      <c r="G173" s="2">
        <f t="shared" si="4"/>
        <v>764940.34719999984</v>
      </c>
      <c r="H173" s="2">
        <f t="shared" si="5"/>
        <v>0.19999999995343387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116614</v>
      </c>
      <c r="D174" s="1">
        <f>'PR-RAS'!E178</f>
        <v>119608.91</v>
      </c>
      <c r="E174" s="1">
        <v>0</v>
      </c>
      <c r="F174" s="1">
        <v>0</v>
      </c>
      <c r="G174" s="2">
        <f t="shared" si="4"/>
        <v>61558.904859999995</v>
      </c>
      <c r="H174" s="2">
        <f t="shared" si="5"/>
        <v>8.999999999650754E-2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2650</v>
      </c>
      <c r="D175" s="1">
        <f>'PR-RAS'!E179</f>
        <v>2336.85</v>
      </c>
      <c r="E175" s="1">
        <v>0</v>
      </c>
      <c r="F175" s="1">
        <v>0</v>
      </c>
      <c r="G175" s="2">
        <f t="shared" si="4"/>
        <v>1274.3237999999999</v>
      </c>
      <c r="H175" s="2">
        <f t="shared" si="5"/>
        <v>0.15000000000009095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440886</v>
      </c>
      <c r="D176" s="1">
        <f>'PR-RAS'!E180</f>
        <v>489810.49</v>
      </c>
      <c r="E176" s="1">
        <v>0</v>
      </c>
      <c r="F176" s="1">
        <v>0</v>
      </c>
      <c r="G176" s="2">
        <f t="shared" si="4"/>
        <v>248588.72149999999</v>
      </c>
      <c r="H176" s="2">
        <f t="shared" si="5"/>
        <v>0.48999999999068677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7693</v>
      </c>
      <c r="D178" s="1">
        <f>'PR-RAS'!E182</f>
        <v>35465</v>
      </c>
      <c r="E178" s="1">
        <v>0</v>
      </c>
      <c r="F178" s="1">
        <v>0</v>
      </c>
      <c r="G178" s="2">
        <f t="shared" si="4"/>
        <v>13916.270999999999</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151400</v>
      </c>
      <c r="D179" s="1">
        <f>'PR-RAS'!E183</f>
        <v>150700</v>
      </c>
      <c r="E179" s="1">
        <v>0</v>
      </c>
      <c r="F179" s="1">
        <v>0</v>
      </c>
      <c r="G179" s="2">
        <f t="shared" si="4"/>
        <v>80598.399999999994</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726666</v>
      </c>
      <c r="D180" s="1">
        <f>'PR-RAS'!E184</f>
        <v>690237.55</v>
      </c>
      <c r="E180" s="1">
        <v>0</v>
      </c>
      <c r="F180" s="1">
        <v>0</v>
      </c>
      <c r="G180" s="2">
        <f t="shared" si="4"/>
        <v>377178.25689999998</v>
      </c>
      <c r="H180" s="2">
        <f t="shared" si="5"/>
        <v>0.44999999995343387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637</v>
      </c>
      <c r="D181" s="1">
        <f>'PR-RAS'!E185</f>
        <v>1125</v>
      </c>
      <c r="E181" s="1">
        <v>0</v>
      </c>
      <c r="F181" s="1">
        <v>0</v>
      </c>
      <c r="G181" s="2">
        <f t="shared" si="4"/>
        <v>519.66</v>
      </c>
      <c r="H181" s="2">
        <f t="shared" si="5"/>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9988</v>
      </c>
      <c r="D182" s="1">
        <f>'PR-RAS'!E186</f>
        <v>6113</v>
      </c>
      <c r="E182" s="1">
        <v>0</v>
      </c>
      <c r="F182" s="1">
        <v>0</v>
      </c>
      <c r="G182" s="2">
        <f t="shared" si="4"/>
        <v>4020.7339999999999</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9349</v>
      </c>
      <c r="D183" s="1">
        <f>'PR-RAS'!E187</f>
        <v>282104.48</v>
      </c>
      <c r="E183" s="1">
        <v>0</v>
      </c>
      <c r="F183" s="1">
        <v>0</v>
      </c>
      <c r="G183" s="2">
        <f t="shared" si="4"/>
        <v>104387.54871999999</v>
      </c>
      <c r="H183" s="2">
        <f t="shared" si="5"/>
        <v>0.47999999998137355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68487</v>
      </c>
      <c r="D184" s="1">
        <f>'PR-RAS'!E188</f>
        <v>79430.02</v>
      </c>
      <c r="E184" s="1">
        <v>0</v>
      </c>
      <c r="F184" s="1">
        <v>0</v>
      </c>
      <c r="G184" s="2">
        <f t="shared" si="4"/>
        <v>41604.508320000001</v>
      </c>
      <c r="H184" s="2">
        <f t="shared" si="5"/>
        <v>2.0000000004074536E-2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56837</v>
      </c>
      <c r="D187" s="1">
        <f>'PR-RAS'!E191</f>
        <v>67330</v>
      </c>
      <c r="E187" s="1">
        <v>0</v>
      </c>
      <c r="F187" s="1">
        <v>0</v>
      </c>
      <c r="G187" s="2">
        <f t="shared" si="4"/>
        <v>35618.442000000003</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1050</v>
      </c>
      <c r="D188" s="1">
        <f>'PR-RAS'!E192</f>
        <v>850</v>
      </c>
      <c r="E188" s="1">
        <v>0</v>
      </c>
      <c r="F188" s="1">
        <v>0</v>
      </c>
      <c r="G188" s="2">
        <f t="shared" si="4"/>
        <v>514.25</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11250.02</v>
      </c>
      <c r="E189" s="1">
        <v>0</v>
      </c>
      <c r="F189" s="1">
        <v>0</v>
      </c>
      <c r="G189" s="2">
        <f t="shared" si="4"/>
        <v>6147.6075200000005</v>
      </c>
      <c r="H189" s="2">
        <f t="shared" si="5"/>
        <v>2.0000000000436557E-2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400</v>
      </c>
      <c r="D191" s="1">
        <f>'PR-RAS'!E195</f>
        <v>0</v>
      </c>
      <c r="E191" s="1">
        <v>0</v>
      </c>
      <c r="F191" s="1">
        <v>0</v>
      </c>
      <c r="G191" s="2">
        <f t="shared" si="4"/>
        <v>76</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285</v>
      </c>
      <c r="D192" s="1">
        <f>'PR-RAS'!E196</f>
        <v>108.87</v>
      </c>
      <c r="E192" s="1">
        <v>0</v>
      </c>
      <c r="F192" s="1">
        <v>0</v>
      </c>
      <c r="G192" s="2">
        <f t="shared" si="4"/>
        <v>96.023340000000005</v>
      </c>
      <c r="H192" s="2">
        <f t="shared" si="5"/>
        <v>0.12999999999999545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285</v>
      </c>
      <c r="D206" s="1">
        <f>'PR-RAS'!E210</f>
        <v>108.87</v>
      </c>
      <c r="E206" s="1">
        <v>0</v>
      </c>
      <c r="F206" s="1">
        <v>0</v>
      </c>
      <c r="G206" s="2">
        <f t="shared" si="6"/>
        <v>103.0617</v>
      </c>
      <c r="H206" s="2">
        <f t="shared" si="7"/>
        <v>0.12999999999999545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v>
      </c>
      <c r="D207" s="1">
        <f>'PR-RAS'!E211</f>
        <v>0</v>
      </c>
      <c r="E207" s="1">
        <v>0</v>
      </c>
      <c r="F207" s="1">
        <v>0</v>
      </c>
      <c r="G207" s="2">
        <f t="shared" si="6"/>
        <v>22.866</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v>
      </c>
      <c r="D208" s="1">
        <f>'PR-RAS'!E212</f>
        <v>0</v>
      </c>
      <c r="E208" s="1">
        <v>0</v>
      </c>
      <c r="F208" s="1">
        <v>0</v>
      </c>
      <c r="G208" s="2">
        <f t="shared" si="6"/>
        <v>0.621</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171</v>
      </c>
      <c r="D209" s="1">
        <f>'PR-RAS'!E213</f>
        <v>108.87</v>
      </c>
      <c r="E209" s="1">
        <v>0</v>
      </c>
      <c r="F209" s="1">
        <v>0</v>
      </c>
      <c r="G209" s="2">
        <f t="shared" si="6"/>
        <v>80.857919999999993</v>
      </c>
      <c r="H209" s="2">
        <f t="shared" si="7"/>
        <v>0.12999999999999545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9886934</v>
      </c>
      <c r="D285" s="1">
        <f>'PR-RAS'!E289</f>
        <v>11148728.049999999</v>
      </c>
      <c r="E285" s="1">
        <v>0</v>
      </c>
      <c r="F285" s="1">
        <v>0</v>
      </c>
      <c r="G285" s="2">
        <f t="shared" si="8"/>
        <v>9140366.7883999981</v>
      </c>
      <c r="H285" s="2">
        <f t="shared" si="9"/>
        <v>4.999999888241291E-2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77569</v>
      </c>
      <c r="D286" s="1">
        <f>'PR-RAS'!E290</f>
        <v>55102.360000001267</v>
      </c>
      <c r="E286" s="1">
        <v>0</v>
      </c>
      <c r="F286" s="1">
        <v>0</v>
      </c>
      <c r="G286" s="2">
        <f t="shared" si="8"/>
        <v>53515.510200000717</v>
      </c>
      <c r="H286" s="2">
        <f t="shared" si="9"/>
        <v>0.3600000012665987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36924</v>
      </c>
      <c r="D289" s="1">
        <f>'PR-RAS'!E293</f>
        <v>6964.21</v>
      </c>
      <c r="E289" s="1">
        <v>0</v>
      </c>
      <c r="F289" s="1">
        <v>0</v>
      </c>
      <c r="G289" s="2">
        <f t="shared" si="8"/>
        <v>14645.496959999999</v>
      </c>
      <c r="H289" s="2">
        <f t="shared" si="9"/>
        <v>0.21000000000003638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47517</v>
      </c>
      <c r="D345" s="1">
        <f>'PR-RAS'!E350</f>
        <v>74600.850000000006</v>
      </c>
      <c r="E345" s="1">
        <v>0</v>
      </c>
      <c r="F345" s="1">
        <v>0</v>
      </c>
      <c r="G345" s="2">
        <f t="shared" si="10"/>
        <v>67671.232799999998</v>
      </c>
      <c r="H345" s="2">
        <f t="shared" si="11"/>
        <v>0.14999999999417923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47517</v>
      </c>
      <c r="D358" s="1">
        <f>'PR-RAS'!E363</f>
        <v>74600.850000000006</v>
      </c>
      <c r="E358" s="1">
        <v>0</v>
      </c>
      <c r="F358" s="1">
        <v>0</v>
      </c>
      <c r="G358" s="2">
        <f t="shared" si="10"/>
        <v>70228.575899999996</v>
      </c>
      <c r="H358" s="2">
        <f t="shared" si="11"/>
        <v>0.14999999999417923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47517</v>
      </c>
      <c r="D364" s="1">
        <f>'PR-RAS'!E369</f>
        <v>74600.850000000006</v>
      </c>
      <c r="E364" s="1">
        <v>0</v>
      </c>
      <c r="F364" s="1">
        <v>0</v>
      </c>
      <c r="G364" s="2">
        <f t="shared" si="10"/>
        <v>71408.888099999996</v>
      </c>
      <c r="H364" s="2">
        <f t="shared" si="11"/>
        <v>0.14999999999417923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18233</v>
      </c>
      <c r="D365" s="1">
        <f>'PR-RAS'!E370</f>
        <v>6322.19</v>
      </c>
      <c r="E365" s="1">
        <v>0</v>
      </c>
      <c r="F365" s="1">
        <v>0</v>
      </c>
      <c r="G365" s="2">
        <f t="shared" si="10"/>
        <v>11239.366319999999</v>
      </c>
      <c r="H365" s="2">
        <f t="shared" si="11"/>
        <v>0.18999999999959982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29284</v>
      </c>
      <c r="D366" s="1">
        <f>'PR-RAS'!E371</f>
        <v>43555.31</v>
      </c>
      <c r="E366" s="1">
        <v>0</v>
      </c>
      <c r="F366" s="1">
        <v>0</v>
      </c>
      <c r="G366" s="2">
        <f t="shared" si="10"/>
        <v>42484.0363</v>
      </c>
      <c r="H366" s="2">
        <f t="shared" si="11"/>
        <v>0.30999999999767169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24723.35</v>
      </c>
      <c r="E371" s="1">
        <v>0</v>
      </c>
      <c r="F371" s="1">
        <v>0</v>
      </c>
      <c r="G371" s="2">
        <f t="shared" si="10"/>
        <v>18295.278999999999</v>
      </c>
      <c r="H371" s="2">
        <f t="shared" si="11"/>
        <v>0.34999999999854481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47517</v>
      </c>
      <c r="D403" s="1">
        <f>'PR-RAS'!E408</f>
        <v>74600.850000000006</v>
      </c>
      <c r="E403" s="1">
        <v>0</v>
      </c>
      <c r="F403" s="1">
        <v>0</v>
      </c>
      <c r="G403" s="2">
        <f t="shared" si="12"/>
        <v>79080.917400000006</v>
      </c>
      <c r="H403" s="2">
        <f t="shared" si="13"/>
        <v>0.14999999999417923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9964503</v>
      </c>
      <c r="D407" s="1">
        <f>'PR-RAS'!E412</f>
        <v>11203830.41</v>
      </c>
      <c r="E407" s="1">
        <v>0</v>
      </c>
      <c r="F407" s="1">
        <v>0</v>
      </c>
      <c r="G407" s="2">
        <f t="shared" si="12"/>
        <v>13143098.510920001</v>
      </c>
      <c r="H407" s="2">
        <f t="shared" si="13"/>
        <v>0.41000000014901161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9934451</v>
      </c>
      <c r="D408" s="1">
        <f>'PR-RAS'!E413</f>
        <v>11223328.899999999</v>
      </c>
      <c r="E408" s="1">
        <v>0</v>
      </c>
      <c r="F408" s="1">
        <v>0</v>
      </c>
      <c r="G408" s="2">
        <f t="shared" si="12"/>
        <v>13179111.281599998</v>
      </c>
      <c r="H408" s="2">
        <f t="shared" si="13"/>
        <v>0.10000000149011612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30052</v>
      </c>
      <c r="D409" s="1">
        <f>'PR-RAS'!E414</f>
        <v>0</v>
      </c>
      <c r="E409" s="1">
        <v>0</v>
      </c>
      <c r="F409" s="1">
        <v>0</v>
      </c>
      <c r="G409" s="2">
        <f t="shared" si="12"/>
        <v>12261.215999999999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19498.489999998361</v>
      </c>
      <c r="E410" s="1">
        <v>0</v>
      </c>
      <c r="F410" s="1">
        <v>0</v>
      </c>
      <c r="G410" s="2">
        <f t="shared" si="12"/>
        <v>15949.764819998658</v>
      </c>
      <c r="H410" s="2">
        <f t="shared" si="13"/>
        <v>0.48999999836087227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36924</v>
      </c>
      <c r="D412" s="1">
        <f>'PR-RAS'!E417</f>
        <v>6964.21</v>
      </c>
      <c r="E412" s="1">
        <v>0</v>
      </c>
      <c r="F412" s="1">
        <v>0</v>
      </c>
      <c r="G412" s="2">
        <f t="shared" si="12"/>
        <v>20900.34462</v>
      </c>
      <c r="H412" s="2">
        <f t="shared" si="13"/>
        <v>0.21000000000003638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9964503</v>
      </c>
      <c r="D633" s="1">
        <f>'PR-RAS'!E639</f>
        <v>11203830.41</v>
      </c>
      <c r="E633" s="1">
        <v>0</v>
      </c>
      <c r="F633" s="1">
        <v>0</v>
      </c>
      <c r="G633" s="2">
        <f t="shared" si="18"/>
        <v>20459207.53424</v>
      </c>
      <c r="H633" s="2">
        <f t="shared" si="19"/>
        <v>0.41000000014901161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9934451</v>
      </c>
      <c r="D634" s="1">
        <f>'PR-RAS'!E640</f>
        <v>11223328.899999999</v>
      </c>
      <c r="E634" s="1">
        <v>0</v>
      </c>
      <c r="F634" s="1">
        <v>0</v>
      </c>
      <c r="G634" s="2">
        <f t="shared" si="18"/>
        <v>20497241.870399997</v>
      </c>
      <c r="H634" s="2">
        <f t="shared" si="19"/>
        <v>0.10000000149011612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30052</v>
      </c>
      <c r="D635" s="1">
        <f>'PR-RAS'!E641</f>
        <v>0</v>
      </c>
      <c r="E635" s="1">
        <v>0</v>
      </c>
      <c r="F635" s="1">
        <v>0</v>
      </c>
      <c r="G635" s="2">
        <f t="shared" si="18"/>
        <v>19052.968000000001</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19498.489999998361</v>
      </c>
      <c r="E636" s="1">
        <v>0</v>
      </c>
      <c r="F636" s="1">
        <v>0</v>
      </c>
      <c r="G636" s="2">
        <f t="shared" si="18"/>
        <v>24763.082299997917</v>
      </c>
      <c r="H636" s="2">
        <f t="shared" si="19"/>
        <v>0.48999999836087227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36924</v>
      </c>
      <c r="D638" s="1">
        <f>'PR-RAS'!E644</f>
        <v>6964.21</v>
      </c>
      <c r="E638" s="1">
        <v>0</v>
      </c>
      <c r="F638" s="1">
        <v>0</v>
      </c>
      <c r="G638" s="2">
        <f t="shared" si="18"/>
        <v>32392.991539999999</v>
      </c>
      <c r="H638" s="2">
        <f t="shared" si="19"/>
        <v>0.21000000000003638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6872</v>
      </c>
      <c r="D640" s="1">
        <f>'PR-RAS'!E646</f>
        <v>26462.69999999836</v>
      </c>
      <c r="E640" s="1">
        <v>0</v>
      </c>
      <c r="F640" s="1">
        <v>0</v>
      </c>
      <c r="G640" s="2">
        <f t="shared" si="18"/>
        <v>38210.538599997904</v>
      </c>
      <c r="H640" s="2">
        <f t="shared" si="19"/>
        <v>0.30000000164000085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711286</v>
      </c>
      <c r="D641" s="1">
        <f>'PR-RAS'!E647</f>
        <v>847574.62</v>
      </c>
      <c r="E641" s="1">
        <v>0</v>
      </c>
      <c r="F641" s="1">
        <v>0</v>
      </c>
      <c r="G641" s="2">
        <f t="shared" si="18"/>
        <v>1540118.5536000002</v>
      </c>
      <c r="H641" s="2">
        <f t="shared" si="19"/>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v>
      </c>
      <c r="D642" s="1">
        <f>'PR-RAS'!E649</f>
        <v>3.47</v>
      </c>
      <c r="E642" s="1">
        <v>0</v>
      </c>
      <c r="F642" s="1">
        <v>0</v>
      </c>
      <c r="G642" s="2">
        <f t="shared" ref="G642:G705" si="20">(B642/1000)*(C642*1+D642*2)</f>
        <v>6.3715400000000013</v>
      </c>
      <c r="H642" s="2">
        <f t="shared" ref="H642:H705" si="21">ABS(C642-ROUND(C642,0))+ABS(D642-ROUND(D642,0))</f>
        <v>0.4700000000000002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9998600</v>
      </c>
      <c r="D643" s="1">
        <f>'PR-RAS'!E650</f>
        <v>11075692.41</v>
      </c>
      <c r="E643" s="1">
        <v>0</v>
      </c>
      <c r="F643" s="1">
        <v>0</v>
      </c>
      <c r="G643" s="2">
        <f t="shared" si="20"/>
        <v>20640290.254440002</v>
      </c>
      <c r="H643" s="2">
        <f t="shared" si="2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9998600</v>
      </c>
      <c r="D644" s="1">
        <f>'PR-RAS'!E651</f>
        <v>11075692.41</v>
      </c>
      <c r="E644" s="1">
        <v>0</v>
      </c>
      <c r="F644" s="1">
        <v>0</v>
      </c>
      <c r="G644" s="2">
        <f t="shared" si="20"/>
        <v>20672440.239259999</v>
      </c>
      <c r="H644" s="2">
        <f t="shared" si="2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v>
      </c>
      <c r="D645" s="1">
        <f>'PR-RAS'!E652</f>
        <v>3.4700000006705523</v>
      </c>
      <c r="E645" s="1">
        <v>0</v>
      </c>
      <c r="F645" s="1">
        <v>0</v>
      </c>
      <c r="G645" s="2">
        <f t="shared" si="20"/>
        <v>6.4013600008636713</v>
      </c>
      <c r="H645" s="2">
        <f t="shared" si="21"/>
        <v>0.47000000067055225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24</v>
      </c>
      <c r="E647" s="1">
        <v>0</v>
      </c>
      <c r="F647" s="1">
        <v>0</v>
      </c>
      <c r="G647" s="2">
        <f t="shared" si="20"/>
        <v>47.158000000000001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24</v>
      </c>
      <c r="E649" s="1">
        <v>0</v>
      </c>
      <c r="F649" s="1">
        <v>0</v>
      </c>
      <c r="G649" s="2">
        <f t="shared" si="20"/>
        <v>46.655999999999999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3621</v>
      </c>
      <c r="D710" s="1">
        <f>'PR-RAS'!E717</f>
        <v>3621.39</v>
      </c>
      <c r="E710" s="1">
        <v>0</v>
      </c>
      <c r="F710" s="1">
        <v>0</v>
      </c>
      <c r="G710" s="2">
        <f t="shared" si="22"/>
        <v>7702.4200199999987</v>
      </c>
      <c r="H710" s="2">
        <f t="shared" si="23"/>
        <v>0.38999999999987267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80524</v>
      </c>
      <c r="D711" s="1">
        <f>'PR-RAS'!E718</f>
        <v>104600.23</v>
      </c>
      <c r="E711" s="1">
        <v>0</v>
      </c>
      <c r="F711" s="1">
        <v>0</v>
      </c>
      <c r="G711" s="2">
        <f t="shared" si="22"/>
        <v>205704.36659999995</v>
      </c>
      <c r="H711" s="2">
        <f t="shared" si="23"/>
        <v>0.22999999999592546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150000</v>
      </c>
      <c r="D713" s="1">
        <f>'PR-RAS'!E720</f>
        <v>150000</v>
      </c>
      <c r="E713" s="1">
        <v>0</v>
      </c>
      <c r="F713" s="1">
        <v>0</v>
      </c>
      <c r="G713" s="2">
        <f t="shared" si="22"/>
        <v>320400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158348</v>
      </c>
      <c r="D715" s="1">
        <f>'PR-RAS'!E722</f>
        <v>0</v>
      </c>
      <c r="E715" s="1">
        <v>0</v>
      </c>
      <c r="F715" s="1">
        <v>0</v>
      </c>
      <c r="G715" s="2">
        <f t="shared" si="22"/>
        <v>113060.47199999999</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61774</v>
      </c>
      <c r="D716" s="1">
        <f>'PR-RAS'!E723</f>
        <v>0</v>
      </c>
      <c r="E716" s="1">
        <v>0</v>
      </c>
      <c r="F716" s="1">
        <v>0</v>
      </c>
      <c r="G716" s="2">
        <f t="shared" si="22"/>
        <v>44168.409999999996</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812081</v>
      </c>
      <c r="D984" s="6">
        <f>BILANCA!E6</f>
        <v>965615.41999999993</v>
      </c>
      <c r="E984" s="6">
        <v>0</v>
      </c>
      <c r="F984" s="6">
        <v>0</v>
      </c>
      <c r="G984" s="7">
        <f t="shared" ref="G984:G1047" si="32">B984/1000*C984+B984/500*D984</f>
        <v>2743.3118399999998</v>
      </c>
      <c r="H984" s="7">
        <f t="shared" si="31"/>
        <v>0.41999999992549419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87024</v>
      </c>
      <c r="D985" s="1">
        <f>BILANCA!E7</f>
        <v>102165.72999999998</v>
      </c>
      <c r="E985" s="1">
        <v>0</v>
      </c>
      <c r="F985" s="1">
        <v>0</v>
      </c>
      <c r="G985" s="2">
        <f t="shared" si="32"/>
        <v>582.71091999999999</v>
      </c>
      <c r="H985" s="2">
        <f t="shared" si="31"/>
        <v>0.27000000001862645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87024</v>
      </c>
      <c r="D990" s="1">
        <f>BILANCA!E12</f>
        <v>102165.72999999998</v>
      </c>
      <c r="E990" s="1">
        <v>0</v>
      </c>
      <c r="F990" s="1">
        <v>0</v>
      </c>
      <c r="G990" s="2">
        <f t="shared" si="32"/>
        <v>2039.4882199999997</v>
      </c>
      <c r="H990" s="2">
        <f t="shared" si="31"/>
        <v>0.27000000001862645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87024</v>
      </c>
      <c r="D997" s="1">
        <f>BILANCA!E19</f>
        <v>102165.72999999998</v>
      </c>
      <c r="E997" s="1">
        <v>0</v>
      </c>
      <c r="F997" s="1">
        <v>0</v>
      </c>
      <c r="G997" s="2">
        <f t="shared" si="32"/>
        <v>4078.9764399999995</v>
      </c>
      <c r="H997" s="2">
        <f t="shared" si="31"/>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489021</v>
      </c>
      <c r="D998" s="1">
        <f>BILANCA!E20</f>
        <v>427713.1</v>
      </c>
      <c r="E998" s="1">
        <v>0</v>
      </c>
      <c r="F998" s="1">
        <v>0</v>
      </c>
      <c r="G998" s="2">
        <f t="shared" si="32"/>
        <v>20166.707999999999</v>
      </c>
      <c r="H998" s="2">
        <f t="shared" si="31"/>
        <v>9.9999999976716936E-2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181465</v>
      </c>
      <c r="D999" s="1">
        <f>BILANCA!E21</f>
        <v>368654.4</v>
      </c>
      <c r="E999" s="1">
        <v>0</v>
      </c>
      <c r="F999" s="1">
        <v>0</v>
      </c>
      <c r="G999" s="2">
        <f t="shared" si="32"/>
        <v>14700.380800000001</v>
      </c>
      <c r="H999" s="2">
        <f t="shared" si="31"/>
        <v>0.40000000002328306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14649</v>
      </c>
      <c r="D1000" s="1">
        <f>BILANCA!E22</f>
        <v>14648.96</v>
      </c>
      <c r="E1000" s="1">
        <v>0</v>
      </c>
      <c r="F1000" s="1">
        <v>0</v>
      </c>
      <c r="G1000" s="2">
        <f t="shared" si="32"/>
        <v>747.09763999999996</v>
      </c>
      <c r="H1000" s="2">
        <f t="shared" si="31"/>
        <v>4.0000000000873115E-2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43550</v>
      </c>
      <c r="D1004" s="1">
        <f>BILANCA!E26</f>
        <v>68273.52</v>
      </c>
      <c r="E1004" s="1">
        <v>0</v>
      </c>
      <c r="F1004" s="1">
        <v>0</v>
      </c>
      <c r="G1004" s="2">
        <f t="shared" si="32"/>
        <v>3782.0378400000004</v>
      </c>
      <c r="H1004" s="2">
        <f t="shared" si="31"/>
        <v>0.47999999999592546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641661</v>
      </c>
      <c r="D1006" s="1">
        <f>BILANCA!E28</f>
        <v>777124.25</v>
      </c>
      <c r="E1006" s="1">
        <v>0</v>
      </c>
      <c r="F1006" s="1">
        <v>0</v>
      </c>
      <c r="G1006" s="2">
        <f t="shared" si="32"/>
        <v>50505.9185</v>
      </c>
      <c r="H1006" s="2">
        <f t="shared" si="31"/>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23732</v>
      </c>
      <c r="D1032" s="1">
        <f>BILANCA!E54</f>
        <v>19870.2</v>
      </c>
      <c r="E1032" s="1">
        <v>0</v>
      </c>
      <c r="F1032" s="1">
        <v>0</v>
      </c>
      <c r="G1032" s="2">
        <f t="shared" si="32"/>
        <v>3110.1476000000002</v>
      </c>
      <c r="H1032" s="2">
        <f t="shared" si="33"/>
        <v>0.2000000000007276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23732</v>
      </c>
      <c r="D1033" s="1">
        <f>BILANCA!E55</f>
        <v>19870.2</v>
      </c>
      <c r="E1033" s="1">
        <v>0</v>
      </c>
      <c r="F1033" s="1">
        <v>0</v>
      </c>
      <c r="G1033" s="2">
        <f t="shared" si="32"/>
        <v>3173.6200000000003</v>
      </c>
      <c r="H1033" s="2">
        <f t="shared" si="33"/>
        <v>0.2000000000007276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725057</v>
      </c>
      <c r="D1046" s="1">
        <f>BILANCA!E68</f>
        <v>863449.69</v>
      </c>
      <c r="E1046" s="1">
        <v>0</v>
      </c>
      <c r="F1046" s="1">
        <v>0</v>
      </c>
      <c r="G1046" s="2">
        <f t="shared" si="32"/>
        <v>154473.25193999999</v>
      </c>
      <c r="H1046" s="2">
        <f t="shared" si="33"/>
        <v>0.31000000005587935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v>
      </c>
      <c r="D1047" s="1">
        <f>BILANCA!E69</f>
        <v>3.47</v>
      </c>
      <c r="E1047" s="1">
        <v>0</v>
      </c>
      <c r="F1047" s="1">
        <v>0</v>
      </c>
      <c r="G1047" s="2">
        <f t="shared" si="32"/>
        <v>0.63616000000000006</v>
      </c>
      <c r="H1047" s="2">
        <f t="shared" si="33"/>
        <v>0.4700000000000002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v>
      </c>
      <c r="D1054" s="1">
        <f>BILANCA!E76</f>
        <v>3.47</v>
      </c>
      <c r="E1054" s="1">
        <v>0</v>
      </c>
      <c r="F1054" s="1">
        <v>0</v>
      </c>
      <c r="G1054" s="2">
        <f t="shared" si="34"/>
        <v>0.70574000000000003</v>
      </c>
      <c r="H1054" s="2">
        <f t="shared" si="33"/>
        <v>0.4700000000000002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13768</v>
      </c>
      <c r="D1056" s="1">
        <f>BILANCA!E78</f>
        <v>15871.600000000004</v>
      </c>
      <c r="E1056" s="1">
        <v>0</v>
      </c>
      <c r="F1056" s="1">
        <v>0</v>
      </c>
      <c r="G1056" s="2">
        <f t="shared" si="34"/>
        <v>3322.3176000000003</v>
      </c>
      <c r="H1056" s="2">
        <f t="shared" si="33"/>
        <v>0.39999999999599822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37076</v>
      </c>
      <c r="D1061" s="1">
        <f>BILANCA!E83</f>
        <v>37134.050000000003</v>
      </c>
      <c r="E1061" s="1">
        <v>0</v>
      </c>
      <c r="F1061" s="1">
        <v>0</v>
      </c>
      <c r="G1061" s="2">
        <f t="shared" si="34"/>
        <v>8684.8398000000016</v>
      </c>
      <c r="H1061" s="2">
        <f t="shared" si="33"/>
        <v>5.0000000002910383E-2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37050</v>
      </c>
      <c r="D1063" s="1">
        <f>BILANCA!E85</f>
        <v>37050.42</v>
      </c>
      <c r="E1063" s="1">
        <v>0</v>
      </c>
      <c r="F1063" s="1">
        <v>0</v>
      </c>
      <c r="G1063" s="2">
        <f t="shared" si="34"/>
        <v>8892.0671999999995</v>
      </c>
      <c r="H1063" s="2">
        <f t="shared" si="33"/>
        <v>0.41999999999825377</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13742</v>
      </c>
      <c r="D1064" s="1">
        <f>BILANCA!E86</f>
        <v>15787.97</v>
      </c>
      <c r="E1064" s="1">
        <v>0</v>
      </c>
      <c r="F1064" s="1">
        <v>0</v>
      </c>
      <c r="G1064" s="2">
        <f t="shared" si="34"/>
        <v>3670.7531399999998</v>
      </c>
      <c r="H1064" s="2">
        <f t="shared" si="33"/>
        <v>3.0000000000654836E-2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711286</v>
      </c>
      <c r="D1148" s="1">
        <f>BILANCA!E170</f>
        <v>847574.62</v>
      </c>
      <c r="E1148" s="1">
        <v>0</v>
      </c>
      <c r="F1148" s="1">
        <v>0</v>
      </c>
      <c r="G1148" s="2">
        <f t="shared" si="36"/>
        <v>397061.81460000004</v>
      </c>
      <c r="H1148" s="2">
        <f t="shared" si="35"/>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711286</v>
      </c>
      <c r="D1151" s="1">
        <f>BILANCA!E173</f>
        <v>847574.62</v>
      </c>
      <c r="E1151" s="1">
        <v>0</v>
      </c>
      <c r="F1151" s="1">
        <v>0</v>
      </c>
      <c r="G1151" s="2">
        <f t="shared" si="36"/>
        <v>404281.12032000005</v>
      </c>
      <c r="H1151" s="2">
        <f t="shared" si="35"/>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812081</v>
      </c>
      <c r="D1152" s="1">
        <f>BILANCA!E175</f>
        <v>965615.41999999993</v>
      </c>
      <c r="E1152" s="1">
        <v>0</v>
      </c>
      <c r="F1152" s="1">
        <v>0</v>
      </c>
      <c r="G1152" s="2">
        <f t="shared" si="36"/>
        <v>463619.70095999999</v>
      </c>
      <c r="H1152" s="2">
        <f t="shared" si="35"/>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768979</v>
      </c>
      <c r="D1153" s="1">
        <f>BILANCA!E176</f>
        <v>926962.80999999994</v>
      </c>
      <c r="E1153" s="1">
        <v>0</v>
      </c>
      <c r="F1153" s="1">
        <v>0</v>
      </c>
      <c r="G1153" s="2">
        <f t="shared" si="36"/>
        <v>445893.78539999999</v>
      </c>
      <c r="H1153" s="2">
        <f t="shared" si="35"/>
        <v>0.19000000006053597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768979</v>
      </c>
      <c r="D1154" s="1">
        <f>BILANCA!E177</f>
        <v>926962.80999999994</v>
      </c>
      <c r="E1154" s="1">
        <v>0</v>
      </c>
      <c r="F1154" s="1">
        <v>0</v>
      </c>
      <c r="G1154" s="2">
        <f t="shared" si="36"/>
        <v>448516.69001999998</v>
      </c>
      <c r="H1154" s="2">
        <f t="shared" ref="H1154:H1217" si="37">ABS(C1154-ROUND(C1154,0))+ABS(D1154-ROUND(D1154,0))</f>
        <v>0.19000000006053597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414171</v>
      </c>
      <c r="D1155" s="1">
        <f>BILANCA!E178</f>
        <v>457438.26</v>
      </c>
      <c r="E1155" s="1">
        <v>0</v>
      </c>
      <c r="F1155" s="1">
        <v>0</v>
      </c>
      <c r="G1155" s="2">
        <f t="shared" si="36"/>
        <v>228596.17343999998</v>
      </c>
      <c r="H1155" s="2">
        <f t="shared" si="37"/>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69910</v>
      </c>
      <c r="D1156" s="1">
        <f>BILANCA!E179</f>
        <v>102423.62</v>
      </c>
      <c r="E1156" s="1">
        <v>0</v>
      </c>
      <c r="F1156" s="1">
        <v>0</v>
      </c>
      <c r="G1156" s="2">
        <f t="shared" si="36"/>
        <v>47533.002519999995</v>
      </c>
      <c r="H1156" s="2">
        <f t="shared" si="37"/>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3.07</v>
      </c>
      <c r="E1157" s="1">
        <v>0</v>
      </c>
      <c r="F1157" s="1">
        <v>0</v>
      </c>
      <c r="G1157" s="2">
        <f t="shared" si="36"/>
        <v>1.06836</v>
      </c>
      <c r="H1157" s="2">
        <f t="shared" si="37"/>
        <v>6.999999999999984E-2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3.07</v>
      </c>
      <c r="E1160" s="1">
        <v>0</v>
      </c>
      <c r="F1160" s="1">
        <v>0</v>
      </c>
      <c r="G1160" s="2">
        <f t="shared" si="36"/>
        <v>1.0867799999999999</v>
      </c>
      <c r="H1160" s="2">
        <f t="shared" si="37"/>
        <v>6.999999999999984E-2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284898</v>
      </c>
      <c r="D1165" s="1">
        <f>BILANCA!E188</f>
        <v>367097.86</v>
      </c>
      <c r="E1165" s="1">
        <v>0</v>
      </c>
      <c r="F1165" s="1">
        <v>0</v>
      </c>
      <c r="G1165" s="2">
        <f t="shared" si="36"/>
        <v>185475.05703999999</v>
      </c>
      <c r="H1165" s="2">
        <f t="shared" si="37"/>
        <v>0.14000000001396984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43102</v>
      </c>
      <c r="D1214" s="1">
        <f>BILANCA!E237</f>
        <v>38652.61</v>
      </c>
      <c r="E1214" s="1">
        <v>0</v>
      </c>
      <c r="F1214" s="1">
        <v>0</v>
      </c>
      <c r="G1214" s="2">
        <f t="shared" si="38"/>
        <v>27814.067820000004</v>
      </c>
      <c r="H1214" s="2">
        <f t="shared" si="37"/>
        <v>0.38999999999941792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49974</v>
      </c>
      <c r="D1215" s="1">
        <f>BILANCA!E238</f>
        <v>65115.31</v>
      </c>
      <c r="E1215" s="1">
        <v>0</v>
      </c>
      <c r="F1215" s="1">
        <v>0</v>
      </c>
      <c r="G1215" s="2">
        <f t="shared" si="38"/>
        <v>41807.471839999998</v>
      </c>
      <c r="H1215" s="2">
        <f t="shared" si="37"/>
        <v>0.30999999999767169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49974</v>
      </c>
      <c r="D1216" s="1">
        <f>BILANCA!E239</f>
        <v>65115.31</v>
      </c>
      <c r="E1216" s="1">
        <v>0</v>
      </c>
      <c r="F1216" s="1">
        <v>0</v>
      </c>
      <c r="G1216" s="2">
        <f t="shared" si="38"/>
        <v>41987.676460000002</v>
      </c>
      <c r="H1216" s="2">
        <f t="shared" si="37"/>
        <v>0.30999999999767169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49974</v>
      </c>
      <c r="D1217" s="1">
        <f>BILANCA!E240</f>
        <v>65115.31</v>
      </c>
      <c r="E1217" s="1">
        <v>0</v>
      </c>
      <c r="F1217" s="1">
        <v>0</v>
      </c>
      <c r="G1217" s="2">
        <f t="shared" si="38"/>
        <v>42167.881080000006</v>
      </c>
      <c r="H1217" s="2">
        <f t="shared" si="37"/>
        <v>0.30999999999767169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-6872</v>
      </c>
      <c r="D1222" s="1">
        <f>BILANCA!E245</f>
        <v>-26462.7</v>
      </c>
      <c r="E1222" s="1">
        <v>0</v>
      </c>
      <c r="F1222" s="1">
        <v>0</v>
      </c>
      <c r="G1222" s="2">
        <f t="shared" si="38"/>
        <v>-14291.578599999999</v>
      </c>
      <c r="H1222" s="2">
        <f t="shared" si="39"/>
        <v>0.2999999999992724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6872</v>
      </c>
      <c r="D1227" s="1">
        <f>BILANCA!E250</f>
        <v>26462.7</v>
      </c>
      <c r="E1227" s="1">
        <v>0</v>
      </c>
      <c r="F1227" s="1">
        <v>0</v>
      </c>
      <c r="G1227" s="2">
        <f t="shared" si="38"/>
        <v>14590.5656</v>
      </c>
      <c r="H1227" s="2">
        <f t="shared" si="39"/>
        <v>0.2999999999992724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6872</v>
      </c>
      <c r="D1228" s="1">
        <f>BILANCA!E251</f>
        <v>26462.7</v>
      </c>
      <c r="E1228" s="1">
        <v>0</v>
      </c>
      <c r="F1228" s="1">
        <v>0</v>
      </c>
      <c r="G1228" s="2">
        <f t="shared" si="38"/>
        <v>14650.362999999999</v>
      </c>
      <c r="H1228" s="2">
        <f t="shared" si="39"/>
        <v>0.2999999999992724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957597</v>
      </c>
      <c r="D1236" s="1">
        <f>BILANCA!E259</f>
        <v>957597.31</v>
      </c>
      <c r="E1236" s="1">
        <v>0</v>
      </c>
      <c r="F1236" s="1">
        <v>0</v>
      </c>
      <c r="G1236" s="2">
        <f t="shared" si="38"/>
        <v>726816.27986000001</v>
      </c>
      <c r="H1236" s="2">
        <f t="shared" si="39"/>
        <v>0.31000000005587935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957597</v>
      </c>
      <c r="D1237" s="1">
        <f>BILANCA!E260</f>
        <v>957597.31</v>
      </c>
      <c r="E1237" s="1">
        <v>0</v>
      </c>
      <c r="F1237" s="1">
        <v>0</v>
      </c>
      <c r="G1237" s="2">
        <f t="shared" si="38"/>
        <v>729689.07148000004</v>
      </c>
      <c r="H1237" s="2">
        <f t="shared" si="39"/>
        <v>0.31000000005587935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13652</v>
      </c>
      <c r="D1244" s="1">
        <f>BILANCA!E268</f>
        <v>15787.97</v>
      </c>
      <c r="E1244" s="1">
        <v>0</v>
      </c>
      <c r="F1244" s="1">
        <v>0</v>
      </c>
      <c r="G1244" s="2">
        <f t="shared" si="40"/>
        <v>11804.492340000001</v>
      </c>
      <c r="H1244" s="2">
        <f t="shared" si="39"/>
        <v>3.0000000000654836E-2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90</v>
      </c>
      <c r="D1247" s="1">
        <f>BILANCA!E271</f>
        <v>0</v>
      </c>
      <c r="E1247" s="1">
        <v>0</v>
      </c>
      <c r="F1247" s="1">
        <v>0</v>
      </c>
      <c r="G1247" s="2">
        <f t="shared" si="40"/>
        <v>23.76</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768979</v>
      </c>
      <c r="D1264" s="1">
        <f>BILANCA!E288</f>
        <v>926962.81</v>
      </c>
      <c r="E1264" s="1">
        <v>0</v>
      </c>
      <c r="F1264" s="1">
        <v>0</v>
      </c>
      <c r="G1264" s="2">
        <f t="shared" si="40"/>
        <v>737036.19822000014</v>
      </c>
      <c r="H1264" s="2">
        <f t="shared" si="39"/>
        <v>0.18999999994412065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234192</v>
      </c>
      <c r="D1274" s="1">
        <f>BILANCA!E298</f>
        <v>314256</v>
      </c>
      <c r="E1274" s="1">
        <v>0</v>
      </c>
      <c r="F1274" s="1">
        <v>0</v>
      </c>
      <c r="G1274" s="2">
        <f t="shared" si="40"/>
        <v>251046.864</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50706</v>
      </c>
      <c r="D1278" s="1">
        <f>BILANCA!E302</f>
        <v>52841.86</v>
      </c>
      <c r="E1278" s="1">
        <v>0</v>
      </c>
      <c r="F1278" s="1">
        <v>0</v>
      </c>
      <c r="G1278" s="2">
        <f t="shared" si="40"/>
        <v>46134.967399999994</v>
      </c>
      <c r="H1278" s="2">
        <f t="shared" si="39"/>
        <v>0.13999999999941792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9934451</v>
      </c>
      <c r="D1299" s="6">
        <f>'RAS-funkcijski'!E5</f>
        <v>11223328.9</v>
      </c>
      <c r="E1299" s="6">
        <v>0</v>
      </c>
      <c r="F1299" s="6">
        <v>0</v>
      </c>
      <c r="G1299" s="7">
        <f t="shared" si="40"/>
        <v>32381.108800000002</v>
      </c>
      <c r="H1299" s="7">
        <f t="shared" si="41"/>
        <v>9.999999962747097E-2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9934451</v>
      </c>
      <c r="D1300" s="1">
        <f>'RAS-funkcijski'!E6</f>
        <v>11223328.9</v>
      </c>
      <c r="E1300" s="1">
        <v>0</v>
      </c>
      <c r="F1300" s="1">
        <v>0</v>
      </c>
      <c r="G1300" s="2">
        <f t="shared" si="40"/>
        <v>64762.217600000004</v>
      </c>
      <c r="H1300" s="2">
        <f t="shared" si="41"/>
        <v>9.999999962747097E-2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9934451</v>
      </c>
      <c r="D1301" s="1">
        <f>'RAS-funkcijski'!E7</f>
        <v>11223328.9</v>
      </c>
      <c r="E1301" s="1">
        <v>0</v>
      </c>
      <c r="F1301" s="1">
        <v>0</v>
      </c>
      <c r="G1301" s="2">
        <f t="shared" si="40"/>
        <v>97143.326400000005</v>
      </c>
      <c r="H1301" s="2">
        <f t="shared" si="41"/>
        <v>9.999999962747097E-2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9934451</v>
      </c>
      <c r="D1435" s="13">
        <f>'RAS-funkcijski'!E141</f>
        <v>11223328.9</v>
      </c>
      <c r="E1435" s="13">
        <v>0</v>
      </c>
      <c r="F1435" s="13">
        <v>0</v>
      </c>
      <c r="G1435" s="14">
        <f t="shared" si="46"/>
        <v>4436211.9056000002</v>
      </c>
      <c r="H1435" s="14">
        <f t="shared" si="45"/>
        <v>9.999999962747097E-2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1342.96</v>
      </c>
      <c r="E1436" s="6">
        <v>0</v>
      </c>
      <c r="F1436" s="6">
        <v>0</v>
      </c>
      <c r="G1436" s="7">
        <f t="shared" si="46"/>
        <v>2.6859200000000003</v>
      </c>
      <c r="H1436" s="7">
        <f t="shared" si="45"/>
        <v>3.999999999996362E-2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1342.96</v>
      </c>
      <c r="E1453" s="1">
        <v>0</v>
      </c>
      <c r="F1453" s="1">
        <v>0</v>
      </c>
      <c r="G1453" s="2">
        <f t="shared" si="46"/>
        <v>48.346559999999997</v>
      </c>
      <c r="H1453" s="2">
        <f t="shared" si="45"/>
        <v>3.999999999996362E-2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1342.96</v>
      </c>
      <c r="E1454" s="1">
        <v>0</v>
      </c>
      <c r="F1454" s="1">
        <v>0</v>
      </c>
      <c r="G1454" s="2">
        <f t="shared" si="46"/>
        <v>51.03248</v>
      </c>
      <c r="H1454" s="2">
        <f t="shared" si="45"/>
        <v>3.999999999996362E-2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1342.96</v>
      </c>
      <c r="E1456" s="1">
        <v>0</v>
      </c>
      <c r="F1456" s="1">
        <v>0</v>
      </c>
      <c r="G1456" s="2">
        <f t="shared" si="46"/>
        <v>56.404320000000006</v>
      </c>
      <c r="H1456" s="2">
        <f t="shared" si="45"/>
        <v>3.999999999996362E-2</v>
      </c>
      <c r="I1456" s="10">
        <f t="shared" si="49"/>
        <v>2.2561727999979482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768979.48</v>
      </c>
      <c r="D1480" s="6"/>
      <c r="E1480" s="6">
        <v>0</v>
      </c>
      <c r="F1480" s="6">
        <v>0</v>
      </c>
      <c r="G1480" s="7">
        <f t="shared" ref="G1480:G1511" si="52">B1480/1000*C1480</f>
        <v>768.97947999999997</v>
      </c>
      <c r="H1480" s="7">
        <f t="shared" ref="H1480:H1511" si="53">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11421046.199999999</v>
      </c>
      <c r="D1481" s="1">
        <v>0</v>
      </c>
      <c r="E1481" s="1">
        <v>0</v>
      </c>
      <c r="F1481" s="1">
        <v>0</v>
      </c>
      <c r="G1481" s="2">
        <f t="shared" si="52"/>
        <v>22842.092399999998</v>
      </c>
      <c r="H1481" s="2">
        <f t="shared" si="53"/>
        <v>0.19999999925494194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3564988.82</v>
      </c>
      <c r="D1482" s="1">
        <v>0</v>
      </c>
      <c r="E1482" s="1">
        <v>0</v>
      </c>
      <c r="F1482" s="1">
        <v>0</v>
      </c>
      <c r="G1482" s="2">
        <f t="shared" si="52"/>
        <v>10694.96646</v>
      </c>
      <c r="H1482" s="2">
        <f t="shared" si="53"/>
        <v>0.18000000016763806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7806179.8799999999</v>
      </c>
      <c r="D1483" s="1">
        <v>0</v>
      </c>
      <c r="E1483" s="1">
        <v>0</v>
      </c>
      <c r="F1483" s="1">
        <v>0</v>
      </c>
      <c r="G1483" s="2">
        <f t="shared" si="52"/>
        <v>31224.719519999999</v>
      </c>
      <c r="H1483" s="2">
        <f t="shared" si="53"/>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5309308.29</v>
      </c>
      <c r="D1484" s="1">
        <v>0</v>
      </c>
      <c r="E1484" s="1">
        <v>0</v>
      </c>
      <c r="F1484" s="1">
        <v>0</v>
      </c>
      <c r="G1484" s="2">
        <f t="shared" si="52"/>
        <v>26546.541450000001</v>
      </c>
      <c r="H1484" s="2">
        <f t="shared" si="53"/>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2496759.65</v>
      </c>
      <c r="D1485" s="1">
        <v>0</v>
      </c>
      <c r="E1485" s="1">
        <v>0</v>
      </c>
      <c r="F1485" s="1">
        <v>0</v>
      </c>
      <c r="G1485" s="2">
        <f t="shared" si="52"/>
        <v>14980.5579</v>
      </c>
      <c r="H1485" s="2">
        <f t="shared" si="53"/>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111.94</v>
      </c>
      <c r="D1486" s="1">
        <v>0</v>
      </c>
      <c r="E1486" s="1">
        <v>0</v>
      </c>
      <c r="F1486" s="1">
        <v>0</v>
      </c>
      <c r="G1486" s="2">
        <f t="shared" si="52"/>
        <v>0.78358000000000005</v>
      </c>
      <c r="H1486" s="2">
        <f t="shared" si="53"/>
        <v>6.0000000000002274E-2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49877.5</v>
      </c>
      <c r="D1492" s="1">
        <v>0</v>
      </c>
      <c r="E1492" s="1">
        <v>0</v>
      </c>
      <c r="F1492" s="1">
        <v>0</v>
      </c>
      <c r="G1492" s="2">
        <f t="shared" si="52"/>
        <v>648.40749999999991</v>
      </c>
      <c r="H1492" s="2">
        <f t="shared" si="53"/>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11263062.870000001</v>
      </c>
      <c r="D1499" s="1">
        <v>0</v>
      </c>
      <c r="E1499" s="1">
        <v>0</v>
      </c>
      <c r="F1499" s="1">
        <v>0</v>
      </c>
      <c r="G1499" s="2">
        <f t="shared" si="52"/>
        <v>225261.25740000003</v>
      </c>
      <c r="H1499" s="2">
        <f t="shared" si="53"/>
        <v>0.12999999895691872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3482331.99</v>
      </c>
      <c r="D1500" s="1">
        <v>0</v>
      </c>
      <c r="E1500" s="1">
        <v>0</v>
      </c>
      <c r="F1500" s="1">
        <v>0</v>
      </c>
      <c r="G1500" s="2">
        <f t="shared" si="52"/>
        <v>73128.971790000011</v>
      </c>
      <c r="H1500" s="2">
        <f t="shared" si="53"/>
        <v>9.9999997764825821E-3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7730853.3799999999</v>
      </c>
      <c r="D1501" s="1">
        <v>0</v>
      </c>
      <c r="E1501" s="1">
        <v>0</v>
      </c>
      <c r="F1501" s="1">
        <v>0</v>
      </c>
      <c r="G1501" s="2">
        <f t="shared" si="52"/>
        <v>170078.77435999998</v>
      </c>
      <c r="H1501" s="2">
        <f t="shared" si="53"/>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5266041.2699999996</v>
      </c>
      <c r="D1502" s="1">
        <v>0</v>
      </c>
      <c r="E1502" s="1">
        <v>0</v>
      </c>
      <c r="F1502" s="1">
        <v>0</v>
      </c>
      <c r="G1502" s="2">
        <f t="shared" si="52"/>
        <v>121118.94920999999</v>
      </c>
      <c r="H1502" s="2">
        <f t="shared" si="53"/>
        <v>0.26999999955296516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2464703.2400000002</v>
      </c>
      <c r="D1503" s="1">
        <v>0</v>
      </c>
      <c r="E1503" s="1">
        <v>0</v>
      </c>
      <c r="F1503" s="1">
        <v>0</v>
      </c>
      <c r="G1503" s="2">
        <f t="shared" si="52"/>
        <v>59152.877760000003</v>
      </c>
      <c r="H1503" s="2">
        <f t="shared" si="53"/>
        <v>0.24000000022351742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108.87</v>
      </c>
      <c r="D1504" s="1">
        <v>0</v>
      </c>
      <c r="E1504" s="1">
        <v>0</v>
      </c>
      <c r="F1504" s="1">
        <v>0</v>
      </c>
      <c r="G1504" s="2">
        <f t="shared" si="52"/>
        <v>2.7217500000000001</v>
      </c>
      <c r="H1504" s="2">
        <f t="shared" si="53"/>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49877.5</v>
      </c>
      <c r="D1510" s="1">
        <v>0</v>
      </c>
      <c r="E1510" s="1">
        <v>0</v>
      </c>
      <c r="F1510" s="1">
        <v>0</v>
      </c>
      <c r="G1510" s="2">
        <f t="shared" si="52"/>
        <v>1546.2025000000001</v>
      </c>
      <c r="H1510" s="2">
        <f t="shared" si="53"/>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926962.80999999866</v>
      </c>
      <c r="D1517" s="1">
        <v>0</v>
      </c>
      <c r="E1517" s="1">
        <v>0</v>
      </c>
      <c r="F1517" s="1">
        <v>0</v>
      </c>
      <c r="G1517" s="2">
        <f t="shared" si="54"/>
        <v>35224.586779999947</v>
      </c>
      <c r="H1517" s="2">
        <f t="shared" si="55"/>
        <v>0.19000000134110451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926962.80999999994</v>
      </c>
      <c r="D1576" s="1">
        <v>0</v>
      </c>
      <c r="E1576" s="1">
        <v>0</v>
      </c>
      <c r="F1576" s="1">
        <v>0</v>
      </c>
      <c r="G1576" s="2">
        <f t="shared" si="56"/>
        <v>89915.392569999996</v>
      </c>
      <c r="H1576" s="2">
        <f t="shared" si="57"/>
        <v>0.19000000006053597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368515.86</v>
      </c>
      <c r="D1577" s="1">
        <v>0</v>
      </c>
      <c r="E1577" s="1">
        <v>0</v>
      </c>
      <c r="F1577" s="1">
        <v>0</v>
      </c>
      <c r="G1577" s="2">
        <f t="shared" si="56"/>
        <v>36114.554279999997</v>
      </c>
      <c r="H1577" s="2">
        <f t="shared" si="57"/>
        <v>0.14000000001396984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558446.94999999995</v>
      </c>
      <c r="D1578" s="1">
        <v>0</v>
      </c>
      <c r="E1578" s="1">
        <v>0</v>
      </c>
      <c r="F1578" s="1">
        <v>0</v>
      </c>
      <c r="G1578" s="2">
        <f t="shared" si="56"/>
        <v>55286.248049999995</v>
      </c>
      <c r="H1578" s="2">
        <f t="shared" si="57"/>
        <v>5.0000000046566129E-2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23753</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9964503</v>
      </c>
      <c r="I16" s="172">
        <f>'PR-RAS'!E6</f>
        <v>11203830.41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9886934</v>
      </c>
      <c r="I17" s="172">
        <f>'PR-RAS'!E151</f>
        <v>11148728.049999999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6872</v>
      </c>
      <c r="I19" s="173">
        <f>'PR-RAS'!E646</f>
        <v>26462.69999999836</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87024</v>
      </c>
      <c r="I20" s="175">
        <f>BILANCA!E7</f>
        <v>102165.72999999998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725057</v>
      </c>
      <c r="I21" s="177">
        <f>BILANCA!E68</f>
        <v>863449.69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768979</v>
      </c>
      <c r="I22" s="177">
        <f>BILANCA!E176</f>
        <v>926962.80999999994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43102</v>
      </c>
      <c r="I23" s="179">
        <f>BILANCA!E237</f>
        <v>38652.61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9934451</v>
      </c>
      <c r="I24" s="175">
        <f>'RAS-funkcijski'!E5</f>
        <v>11223328.9</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9934451</v>
      </c>
      <c r="I28" s="181">
        <f>'RAS-funkcijski'!E141</f>
        <v>11223328.9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1342.96</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1342.96</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768979.48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926962.80999999866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926962.80999999994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9964503</v>
      </c>
      <c r="E6" s="53">
        <f>E7+E44+E50+E82+E106+E124+E133+E139</f>
        <v>11203830.41</v>
      </c>
      <c r="F6" s="54">
        <f t="shared" ref="F6:F69" si="0">IF(D6&lt;&gt;0,IF(E6/D6&gt;=100,"&gt;&gt;100",E6/D6*100),"-")</f>
        <v>112.43742322120833</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38914.93</v>
      </c>
      <c r="F50" s="54" t="str">
        <f t="shared" si="0"/>
        <v>-</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0</v>
      </c>
      <c r="E54" s="53">
        <f>SUM(E55:E58)</f>
        <v>38914.93</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38914.93</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0</v>
      </c>
      <c r="E59" s="53">
        <f>SUM(E60:E61)</f>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ref="F70:F133" si="1">IF(D70&lt;&gt;0,IF(E70/D70&gt;=100,"&gt;&gt;100",E70/D70*100),"-")</f>
        <v>-</v>
      </c>
    </row>
    <row r="71" spans="1:6" ht="24"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24" x14ac:dyDescent="0.2">
      <c r="A77" s="55" t="s">
        <v>197</v>
      </c>
      <c r="B77" s="87" t="s">
        <v>198</v>
      </c>
      <c r="C77" s="52" t="s">
        <v>197</v>
      </c>
      <c r="D77" s="53">
        <f>SUM(D78:D81)</f>
        <v>0</v>
      </c>
      <c r="E77" s="53">
        <f>SUM(E78:E81)</f>
        <v>0</v>
      </c>
      <c r="F77" s="54" t="str">
        <f t="shared" si="1"/>
        <v>-</v>
      </c>
    </row>
    <row r="78" spans="1:6" ht="12.75" customHeight="1" x14ac:dyDescent="0.2">
      <c r="A78" s="55">
        <v>6391</v>
      </c>
      <c r="B78" s="87" t="s">
        <v>199</v>
      </c>
      <c r="C78" s="52" t="s">
        <v>200</v>
      </c>
      <c r="D78" s="244">
        <v>0</v>
      </c>
      <c r="E78" s="244">
        <v>0</v>
      </c>
      <c r="F78" s="54" t="str">
        <f t="shared" si="1"/>
        <v>-</v>
      </c>
    </row>
    <row r="79" spans="1:6" ht="12.75" customHeight="1" x14ac:dyDescent="0.2">
      <c r="A79" s="55">
        <v>6392</v>
      </c>
      <c r="B79" s="87" t="s">
        <v>201</v>
      </c>
      <c r="C79" s="52" t="s">
        <v>202</v>
      </c>
      <c r="D79" s="244">
        <v>0</v>
      </c>
      <c r="E79" s="244">
        <v>0</v>
      </c>
      <c r="F79" s="54" t="str">
        <f t="shared" si="1"/>
        <v>-</v>
      </c>
    </row>
    <row r="80" spans="1:6" ht="24" x14ac:dyDescent="0.2">
      <c r="A80" s="55">
        <v>6393</v>
      </c>
      <c r="B80" s="87" t="s">
        <v>203</v>
      </c>
      <c r="C80" s="52" t="s">
        <v>204</v>
      </c>
      <c r="D80" s="244">
        <v>0</v>
      </c>
      <c r="E80" s="244">
        <v>0</v>
      </c>
      <c r="F80" s="54" t="str">
        <f t="shared" si="1"/>
        <v>-</v>
      </c>
    </row>
    <row r="81" spans="1:6" ht="24"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0</v>
      </c>
      <c r="E82" s="53">
        <f>E83+E91+E98</f>
        <v>0</v>
      </c>
      <c r="F82" s="54" t="str">
        <f t="shared" si="1"/>
        <v>-</v>
      </c>
    </row>
    <row r="83" spans="1:6" ht="12.75" customHeight="1" x14ac:dyDescent="0.2">
      <c r="A83" s="55">
        <v>641</v>
      </c>
      <c r="B83" s="87" t="s">
        <v>209</v>
      </c>
      <c r="C83" s="52" t="s">
        <v>210</v>
      </c>
      <c r="D83" s="53">
        <f>SUM(D84:D90)</f>
        <v>0</v>
      </c>
      <c r="E83" s="53">
        <f>SUM(E84:E90)</f>
        <v>0</v>
      </c>
      <c r="F83" s="54" t="str">
        <f t="shared" si="1"/>
        <v>-</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0</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0</v>
      </c>
      <c r="E87" s="244">
        <v>0</v>
      </c>
      <c r="F87" s="54" t="str">
        <f t="shared" si="1"/>
        <v>-</v>
      </c>
    </row>
    <row r="88" spans="1:6" ht="12.75" customHeight="1" x14ac:dyDescent="0.2">
      <c r="A88" s="55">
        <v>6416</v>
      </c>
      <c r="B88" s="87" t="s">
        <v>219</v>
      </c>
      <c r="C88" s="52" t="s">
        <v>220</v>
      </c>
      <c r="D88" s="244">
        <v>0</v>
      </c>
      <c r="E88" s="244">
        <v>0</v>
      </c>
      <c r="F88" s="54" t="str">
        <f t="shared" si="1"/>
        <v>-</v>
      </c>
    </row>
    <row r="89" spans="1:6" ht="24"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4" x14ac:dyDescent="0.2">
      <c r="A99" s="55">
        <v>6431</v>
      </c>
      <c r="B99" s="87" t="s">
        <v>241</v>
      </c>
      <c r="C99" s="52" t="s">
        <v>242</v>
      </c>
      <c r="D99" s="244">
        <v>0</v>
      </c>
      <c r="E99" s="244">
        <v>0</v>
      </c>
      <c r="F99" s="54" t="str">
        <f t="shared" si="1"/>
        <v>-</v>
      </c>
    </row>
    <row r="100" spans="1:6" ht="24" x14ac:dyDescent="0.2">
      <c r="A100" s="55">
        <v>6432</v>
      </c>
      <c r="B100" s="234" t="s">
        <v>243</v>
      </c>
      <c r="C100" s="52" t="s">
        <v>244</v>
      </c>
      <c r="D100" s="244">
        <v>0</v>
      </c>
      <c r="E100" s="244">
        <v>0</v>
      </c>
      <c r="F100" s="54" t="str">
        <f t="shared" si="1"/>
        <v>-</v>
      </c>
    </row>
    <row r="101" spans="1:6" ht="24" x14ac:dyDescent="0.2">
      <c r="A101" s="55">
        <v>6433</v>
      </c>
      <c r="B101" s="234" t="s">
        <v>245</v>
      </c>
      <c r="C101" s="52" t="s">
        <v>246</v>
      </c>
      <c r="D101" s="244">
        <v>0</v>
      </c>
      <c r="E101" s="244">
        <v>0</v>
      </c>
      <c r="F101" s="54" t="str">
        <f t="shared" si="1"/>
        <v>-</v>
      </c>
    </row>
    <row r="102" spans="1:6" ht="24" x14ac:dyDescent="0.2">
      <c r="A102" s="55">
        <v>6434</v>
      </c>
      <c r="B102" s="87" t="s">
        <v>247</v>
      </c>
      <c r="C102" s="52" t="s">
        <v>248</v>
      </c>
      <c r="D102" s="244">
        <v>0</v>
      </c>
      <c r="E102" s="244">
        <v>0</v>
      </c>
      <c r="F102" s="54" t="str">
        <f t="shared" si="1"/>
        <v>-</v>
      </c>
    </row>
    <row r="103" spans="1:6" ht="24" x14ac:dyDescent="0.2">
      <c r="A103" s="55">
        <v>6435</v>
      </c>
      <c r="B103" s="234" t="s">
        <v>249</v>
      </c>
      <c r="C103" s="52" t="s">
        <v>250</v>
      </c>
      <c r="D103" s="244">
        <v>0</v>
      </c>
      <c r="E103" s="244">
        <v>0</v>
      </c>
      <c r="F103" s="54" t="str">
        <f t="shared" si="1"/>
        <v>-</v>
      </c>
    </row>
    <row r="104" spans="1:6" ht="24"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4" x14ac:dyDescent="0.2">
      <c r="A106" s="55">
        <v>65</v>
      </c>
      <c r="B106" s="87" t="s">
        <v>255</v>
      </c>
      <c r="C106" s="52" t="s">
        <v>256</v>
      </c>
      <c r="D106" s="53">
        <f>D107+D112+D120</f>
        <v>0</v>
      </c>
      <c r="E106" s="53">
        <f>E107+E112+E120</f>
        <v>0</v>
      </c>
      <c r="F106" s="54" t="str">
        <f t="shared" si="1"/>
        <v>-</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0</v>
      </c>
      <c r="E112" s="53">
        <f>SUM(E113:E119)</f>
        <v>0</v>
      </c>
      <c r="F112" s="54" t="str">
        <f t="shared" si="1"/>
        <v>-</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0</v>
      </c>
      <c r="E117" s="244">
        <v>0</v>
      </c>
      <c r="F117" s="54" t="str">
        <f t="shared" si="1"/>
        <v>-</v>
      </c>
    </row>
    <row r="118" spans="1:6" ht="12.75" customHeight="1" x14ac:dyDescent="0.2">
      <c r="A118" s="55">
        <v>6527</v>
      </c>
      <c r="B118" s="87" t="s">
        <v>279</v>
      </c>
      <c r="C118" s="52" t="s">
        <v>280</v>
      </c>
      <c r="D118" s="244">
        <v>0</v>
      </c>
      <c r="E118" s="244">
        <v>0</v>
      </c>
      <c r="F118" s="54" t="str">
        <f t="shared" si="1"/>
        <v>-</v>
      </c>
    </row>
    <row r="119" spans="1:6" ht="24"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4" x14ac:dyDescent="0.2">
      <c r="A124" s="55">
        <v>66</v>
      </c>
      <c r="B124" s="233" t="s">
        <v>291</v>
      </c>
      <c r="C124" s="52" t="s">
        <v>292</v>
      </c>
      <c r="D124" s="53">
        <f>D125+D128</f>
        <v>0</v>
      </c>
      <c r="E124" s="53">
        <f>E125+E128</f>
        <v>0</v>
      </c>
      <c r="F124" s="54" t="str">
        <f t="shared" si="1"/>
        <v>-</v>
      </c>
    </row>
    <row r="125" spans="1:6" ht="12.75" customHeight="1" x14ac:dyDescent="0.2">
      <c r="A125" s="55">
        <v>661</v>
      </c>
      <c r="B125" s="88" t="s">
        <v>293</v>
      </c>
      <c r="C125" s="52" t="s">
        <v>294</v>
      </c>
      <c r="D125" s="53">
        <f>SUM(D126:D127)</f>
        <v>0</v>
      </c>
      <c r="E125" s="53">
        <f>SUM(E126:E127)</f>
        <v>0</v>
      </c>
      <c r="F125" s="54" t="str">
        <f t="shared" si="1"/>
        <v>-</v>
      </c>
    </row>
    <row r="126" spans="1:6" ht="12.75" customHeight="1" x14ac:dyDescent="0.2">
      <c r="A126" s="55">
        <v>6614</v>
      </c>
      <c r="B126" s="88" t="s">
        <v>295</v>
      </c>
      <c r="C126" s="52" t="s">
        <v>296</v>
      </c>
      <c r="D126" s="244">
        <v>0</v>
      </c>
      <c r="E126" s="244">
        <v>0</v>
      </c>
      <c r="F126" s="54" t="str">
        <f t="shared" si="1"/>
        <v>-</v>
      </c>
    </row>
    <row r="127" spans="1:6" ht="12.75" customHeight="1" x14ac:dyDescent="0.2">
      <c r="A127" s="55">
        <v>6615</v>
      </c>
      <c r="B127" s="88" t="s">
        <v>297</v>
      </c>
      <c r="C127" s="52" t="s">
        <v>298</v>
      </c>
      <c r="D127" s="244">
        <v>0</v>
      </c>
      <c r="E127" s="244">
        <v>0</v>
      </c>
      <c r="F127" s="54" t="str">
        <f t="shared" si="1"/>
        <v>-</v>
      </c>
    </row>
    <row r="128" spans="1:6" ht="24" x14ac:dyDescent="0.2">
      <c r="A128" s="55">
        <v>663</v>
      </c>
      <c r="B128" s="233" t="s">
        <v>299</v>
      </c>
      <c r="C128" s="52" t="s">
        <v>300</v>
      </c>
      <c r="D128" s="53">
        <f>SUM(D129:D132)</f>
        <v>0</v>
      </c>
      <c r="E128" s="53">
        <f>SUM(E129:E132)</f>
        <v>0</v>
      </c>
      <c r="F128" s="54" t="str">
        <f t="shared" si="1"/>
        <v>-</v>
      </c>
    </row>
    <row r="129" spans="1:6" ht="12.75" customHeight="1" x14ac:dyDescent="0.2">
      <c r="A129" s="55">
        <v>6631</v>
      </c>
      <c r="B129" s="88" t="s">
        <v>301</v>
      </c>
      <c r="C129" s="52" t="s">
        <v>302</v>
      </c>
      <c r="D129" s="244">
        <v>0</v>
      </c>
      <c r="E129" s="244">
        <v>0</v>
      </c>
      <c r="F129" s="54" t="str">
        <f t="shared" si="1"/>
        <v>-</v>
      </c>
    </row>
    <row r="130" spans="1:6" ht="12.75" customHeight="1" x14ac:dyDescent="0.2">
      <c r="A130" s="55">
        <v>6632</v>
      </c>
      <c r="B130" s="234" t="s">
        <v>303</v>
      </c>
      <c r="C130" s="52" t="s">
        <v>304</v>
      </c>
      <c r="D130" s="244">
        <v>0</v>
      </c>
      <c r="E130" s="244">
        <v>0</v>
      </c>
      <c r="F130" s="54" t="str">
        <f t="shared" si="1"/>
        <v>-</v>
      </c>
    </row>
    <row r="131" spans="1:6" ht="24" x14ac:dyDescent="0.2">
      <c r="A131" s="55" t="s">
        <v>305</v>
      </c>
      <c r="B131" s="234" t="s">
        <v>306</v>
      </c>
      <c r="C131" s="56" t="s">
        <v>305</v>
      </c>
      <c r="D131" s="244">
        <v>0</v>
      </c>
      <c r="E131" s="244">
        <v>0</v>
      </c>
      <c r="F131" s="54" t="str">
        <f t="shared" si="1"/>
        <v>-</v>
      </c>
    </row>
    <row r="132" spans="1:6" ht="24" x14ac:dyDescent="0.2">
      <c r="A132" s="55" t="s">
        <v>307</v>
      </c>
      <c r="B132" s="234" t="s">
        <v>308</v>
      </c>
      <c r="C132" s="56" t="s">
        <v>307</v>
      </c>
      <c r="D132" s="244">
        <v>0</v>
      </c>
      <c r="E132" s="244">
        <v>0</v>
      </c>
      <c r="F132" s="54" t="str">
        <f t="shared" si="1"/>
        <v>-</v>
      </c>
    </row>
    <row r="133" spans="1:6" ht="24" x14ac:dyDescent="0.2">
      <c r="A133" s="55">
        <v>67</v>
      </c>
      <c r="B133" s="234" t="s">
        <v>309</v>
      </c>
      <c r="C133" s="52" t="s">
        <v>310</v>
      </c>
      <c r="D133" s="53">
        <f>D134+D138</f>
        <v>9964503</v>
      </c>
      <c r="E133" s="53">
        <f>E134+E138</f>
        <v>11164915.48</v>
      </c>
      <c r="F133" s="54">
        <f t="shared" si="1"/>
        <v>112.04688763704522</v>
      </c>
    </row>
    <row r="134" spans="1:6" ht="24" x14ac:dyDescent="0.2">
      <c r="A134" s="55">
        <v>671</v>
      </c>
      <c r="B134" s="234" t="s">
        <v>311</v>
      </c>
      <c r="C134" s="52" t="s">
        <v>312</v>
      </c>
      <c r="D134" s="53">
        <f>SUM(D135:D137)</f>
        <v>9964503</v>
      </c>
      <c r="E134" s="53">
        <f>SUM(E135:E137)</f>
        <v>11164915.48</v>
      </c>
      <c r="F134" s="54">
        <f t="shared" ref="F134:F197" si="2">IF(D134&lt;&gt;0,IF(E134/D134&gt;=100,"&gt;&gt;100",E134/D134*100),"-")</f>
        <v>112.04688763704522</v>
      </c>
    </row>
    <row r="135" spans="1:6" ht="12.75" customHeight="1" x14ac:dyDescent="0.2">
      <c r="A135" s="55">
        <v>6711</v>
      </c>
      <c r="B135" s="87" t="s">
        <v>313</v>
      </c>
      <c r="C135" s="52" t="s">
        <v>314</v>
      </c>
      <c r="D135" s="244">
        <v>9916986</v>
      </c>
      <c r="E135" s="244">
        <v>11090314.630000001</v>
      </c>
      <c r="F135" s="54">
        <f t="shared" si="2"/>
        <v>111.83150435021287</v>
      </c>
    </row>
    <row r="136" spans="1:6" ht="24" x14ac:dyDescent="0.2">
      <c r="A136" s="55">
        <v>6712</v>
      </c>
      <c r="B136" s="234" t="s">
        <v>315</v>
      </c>
      <c r="C136" s="52" t="s">
        <v>316</v>
      </c>
      <c r="D136" s="244">
        <v>47517</v>
      </c>
      <c r="E136" s="244">
        <v>74600.850000000006</v>
      </c>
      <c r="F136" s="54">
        <f t="shared" si="2"/>
        <v>156.99823221162953</v>
      </c>
    </row>
    <row r="137" spans="1:6" ht="24"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0</v>
      </c>
      <c r="E139" s="53">
        <f>E140+E150</f>
        <v>0</v>
      </c>
      <c r="F139" s="54" t="str">
        <f t="shared" si="2"/>
        <v>-</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0</v>
      </c>
      <c r="E150" s="244">
        <v>0</v>
      </c>
      <c r="F150" s="54" t="str">
        <f t="shared" si="2"/>
        <v>-</v>
      </c>
    </row>
    <row r="151" spans="1:6" ht="12.75" customHeight="1" x14ac:dyDescent="0.2">
      <c r="A151" s="55">
        <v>3</v>
      </c>
      <c r="B151" s="87" t="s">
        <v>345</v>
      </c>
      <c r="C151" s="52" t="s">
        <v>53</v>
      </c>
      <c r="D151" s="53">
        <f>D152+D163+D196+D215+D224+D252+D263</f>
        <v>9886934</v>
      </c>
      <c r="E151" s="53">
        <f>E152+E163+E196+E215+E224+E252+E263</f>
        <v>11148728.049999999</v>
      </c>
      <c r="F151" s="54">
        <f t="shared" si="2"/>
        <v>112.76223802040147</v>
      </c>
    </row>
    <row r="152" spans="1:6" ht="12.75" customHeight="1" x14ac:dyDescent="0.2">
      <c r="A152" s="55">
        <v>31</v>
      </c>
      <c r="B152" s="87" t="s">
        <v>346</v>
      </c>
      <c r="C152" s="52" t="s">
        <v>347</v>
      </c>
      <c r="D152" s="53">
        <f>D153+D158+D159</f>
        <v>7986786</v>
      </c>
      <c r="E152" s="53">
        <f>E153+E158+E159</f>
        <v>8324161.54</v>
      </c>
      <c r="F152" s="54">
        <f t="shared" si="2"/>
        <v>104.22417152531693</v>
      </c>
    </row>
    <row r="153" spans="1:6" ht="12.75" customHeight="1" x14ac:dyDescent="0.2">
      <c r="A153" s="55">
        <v>311</v>
      </c>
      <c r="B153" s="87" t="s">
        <v>348</v>
      </c>
      <c r="C153" s="52" t="s">
        <v>349</v>
      </c>
      <c r="D153" s="53">
        <f>SUM(D154:D157)</f>
        <v>6764794</v>
      </c>
      <c r="E153" s="53">
        <f>SUM(E154:E157)</f>
        <v>7065631.96</v>
      </c>
      <c r="F153" s="54">
        <f t="shared" si="2"/>
        <v>104.44711191501175</v>
      </c>
    </row>
    <row r="154" spans="1:6" ht="12.75" customHeight="1" x14ac:dyDescent="0.2">
      <c r="A154" s="55">
        <v>3111</v>
      </c>
      <c r="B154" s="87" t="s">
        <v>350</v>
      </c>
      <c r="C154" s="52" t="s">
        <v>351</v>
      </c>
      <c r="D154" s="244">
        <v>6346028</v>
      </c>
      <c r="E154" s="244">
        <v>6601346.71</v>
      </c>
      <c r="F154" s="54">
        <f t="shared" si="2"/>
        <v>104.02328369808642</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418766</v>
      </c>
      <c r="E156" s="244">
        <v>464285.25</v>
      </c>
      <c r="F156" s="54">
        <f t="shared" si="2"/>
        <v>110.86985333097721</v>
      </c>
    </row>
    <row r="157" spans="1:6" ht="12.75" customHeight="1" x14ac:dyDescent="0.2">
      <c r="A157" s="55">
        <v>3114</v>
      </c>
      <c r="B157" s="87" t="s">
        <v>356</v>
      </c>
      <c r="C157" s="52" t="s">
        <v>357</v>
      </c>
      <c r="D157" s="244">
        <v>0</v>
      </c>
      <c r="E157" s="244">
        <v>0</v>
      </c>
      <c r="F157" s="54" t="str">
        <f t="shared" si="2"/>
        <v>-</v>
      </c>
    </row>
    <row r="158" spans="1:6" ht="12.75" customHeight="1" x14ac:dyDescent="0.2">
      <c r="A158" s="55">
        <v>312</v>
      </c>
      <c r="B158" s="87" t="s">
        <v>358</v>
      </c>
      <c r="C158" s="52" t="s">
        <v>359</v>
      </c>
      <c r="D158" s="244">
        <v>105801</v>
      </c>
      <c r="E158" s="244">
        <v>97456.05</v>
      </c>
      <c r="F158" s="54">
        <f t="shared" si="2"/>
        <v>92.112598179601335</v>
      </c>
    </row>
    <row r="159" spans="1:6" ht="12.75" customHeight="1" x14ac:dyDescent="0.2">
      <c r="A159" s="55">
        <v>313</v>
      </c>
      <c r="B159" s="87" t="s">
        <v>360</v>
      </c>
      <c r="C159" s="52" t="s">
        <v>361</v>
      </c>
      <c r="D159" s="53">
        <f>SUM(D160:D162)</f>
        <v>1116191</v>
      </c>
      <c r="E159" s="53">
        <f>SUM(E160:E162)</f>
        <v>1161073.53</v>
      </c>
      <c r="F159" s="54">
        <f t="shared" si="2"/>
        <v>104.02104388944187</v>
      </c>
    </row>
    <row r="160" spans="1:6" ht="12.75" customHeight="1" x14ac:dyDescent="0.2">
      <c r="A160" s="55">
        <v>3131</v>
      </c>
      <c r="B160" s="87" t="s">
        <v>139</v>
      </c>
      <c r="C160" s="52" t="s">
        <v>362</v>
      </c>
      <c r="D160" s="244">
        <v>0</v>
      </c>
      <c r="E160" s="244">
        <v>0</v>
      </c>
      <c r="F160" s="54" t="str">
        <f t="shared" si="2"/>
        <v>-</v>
      </c>
    </row>
    <row r="161" spans="1:6" ht="12.75" customHeight="1" x14ac:dyDescent="0.2">
      <c r="A161" s="55">
        <v>3132</v>
      </c>
      <c r="B161" s="87" t="s">
        <v>363</v>
      </c>
      <c r="C161" s="52" t="s">
        <v>364</v>
      </c>
      <c r="D161" s="244">
        <v>1116191</v>
      </c>
      <c r="E161" s="244">
        <v>1161073.53</v>
      </c>
      <c r="F161" s="54">
        <f t="shared" si="2"/>
        <v>104.02104388944187</v>
      </c>
    </row>
    <row r="162" spans="1:6" ht="12.75" customHeight="1" x14ac:dyDescent="0.2">
      <c r="A162" s="55">
        <v>3133</v>
      </c>
      <c r="B162" s="87" t="s">
        <v>365</v>
      </c>
      <c r="C162" s="52" t="s">
        <v>366</v>
      </c>
      <c r="D162" s="244">
        <v>0</v>
      </c>
      <c r="E162" s="244">
        <v>0</v>
      </c>
      <c r="F162" s="54" t="str">
        <f t="shared" si="2"/>
        <v>-</v>
      </c>
    </row>
    <row r="163" spans="1:6" ht="12.75" customHeight="1" x14ac:dyDescent="0.2">
      <c r="A163" s="55">
        <v>32</v>
      </c>
      <c r="B163" s="87" t="s">
        <v>367</v>
      </c>
      <c r="C163" s="52" t="s">
        <v>368</v>
      </c>
      <c r="D163" s="53">
        <f>D164+D169+D177+D187+D188</f>
        <v>1899863</v>
      </c>
      <c r="E163" s="53">
        <f>E164+E169+E177+E187+E188</f>
        <v>2824457.64</v>
      </c>
      <c r="F163" s="54">
        <f t="shared" si="2"/>
        <v>148.66638489196328</v>
      </c>
    </row>
    <row r="164" spans="1:6" ht="12.75" customHeight="1" x14ac:dyDescent="0.2">
      <c r="A164" s="55">
        <v>321</v>
      </c>
      <c r="B164" s="87" t="s">
        <v>369</v>
      </c>
      <c r="C164" s="52" t="s">
        <v>370</v>
      </c>
      <c r="D164" s="53">
        <f>SUM(D165:D168)</f>
        <v>242222</v>
      </c>
      <c r="E164" s="53">
        <f>SUM(E165:E168)</f>
        <v>830659.16</v>
      </c>
      <c r="F164" s="54">
        <f t="shared" si="2"/>
        <v>342.93299535137191</v>
      </c>
    </row>
    <row r="165" spans="1:6" ht="12.75" customHeight="1" x14ac:dyDescent="0.2">
      <c r="A165" s="55">
        <v>3211</v>
      </c>
      <c r="B165" s="87" t="s">
        <v>371</v>
      </c>
      <c r="C165" s="52" t="s">
        <v>372</v>
      </c>
      <c r="D165" s="244">
        <v>161698</v>
      </c>
      <c r="E165" s="244">
        <v>726058.93</v>
      </c>
      <c r="F165" s="54">
        <f t="shared" si="2"/>
        <v>449.0215896300511</v>
      </c>
    </row>
    <row r="166" spans="1:6" ht="12.75" customHeight="1" x14ac:dyDescent="0.2">
      <c r="A166" s="55">
        <v>3212</v>
      </c>
      <c r="B166" s="87" t="s">
        <v>373</v>
      </c>
      <c r="C166" s="52" t="s">
        <v>374</v>
      </c>
      <c r="D166" s="244">
        <v>80524</v>
      </c>
      <c r="E166" s="244">
        <v>104600.23</v>
      </c>
      <c r="F166" s="54">
        <f t="shared" si="2"/>
        <v>129.89944612786252</v>
      </c>
    </row>
    <row r="167" spans="1:6" ht="12.75" customHeight="1" x14ac:dyDescent="0.2">
      <c r="A167" s="55">
        <v>3213</v>
      </c>
      <c r="B167" s="87" t="s">
        <v>375</v>
      </c>
      <c r="C167" s="52" t="s">
        <v>376</v>
      </c>
      <c r="D167" s="244">
        <v>0</v>
      </c>
      <c r="E167" s="244">
        <v>0</v>
      </c>
      <c r="F167" s="54" t="str">
        <f t="shared" si="2"/>
        <v>-</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123271</v>
      </c>
      <c r="E169" s="53">
        <f>SUM(E170:E176)</f>
        <v>136867.18</v>
      </c>
      <c r="F169" s="54">
        <f t="shared" si="2"/>
        <v>111.02950410072117</v>
      </c>
    </row>
    <row r="170" spans="1:6" ht="12.75" customHeight="1" x14ac:dyDescent="0.2">
      <c r="A170" s="55">
        <v>3221</v>
      </c>
      <c r="B170" s="87" t="s">
        <v>381</v>
      </c>
      <c r="C170" s="52" t="s">
        <v>382</v>
      </c>
      <c r="D170" s="244">
        <v>122723</v>
      </c>
      <c r="E170" s="244">
        <v>136867.18</v>
      </c>
      <c r="F170" s="54">
        <f t="shared" si="2"/>
        <v>111.52528865819772</v>
      </c>
    </row>
    <row r="171" spans="1:6" ht="12.75" customHeight="1" x14ac:dyDescent="0.2">
      <c r="A171" s="55">
        <v>3222</v>
      </c>
      <c r="B171" s="87" t="s">
        <v>383</v>
      </c>
      <c r="C171" s="52" t="s">
        <v>384</v>
      </c>
      <c r="D171" s="244">
        <v>0</v>
      </c>
      <c r="E171" s="244">
        <v>0</v>
      </c>
      <c r="F171" s="54" t="str">
        <f t="shared" si="2"/>
        <v>-</v>
      </c>
    </row>
    <row r="172" spans="1:6" ht="12.75" customHeight="1" x14ac:dyDescent="0.2">
      <c r="A172" s="55">
        <v>3223</v>
      </c>
      <c r="B172" s="87" t="s">
        <v>385</v>
      </c>
      <c r="C172" s="52" t="s">
        <v>386</v>
      </c>
      <c r="D172" s="244">
        <v>0</v>
      </c>
      <c r="E172" s="244">
        <v>0</v>
      </c>
      <c r="F172" s="54" t="str">
        <f t="shared" si="2"/>
        <v>-</v>
      </c>
    </row>
    <row r="173" spans="1:6" ht="12.75" customHeight="1" x14ac:dyDescent="0.2">
      <c r="A173" s="55">
        <v>3224</v>
      </c>
      <c r="B173" s="87" t="s">
        <v>387</v>
      </c>
      <c r="C173" s="52" t="s">
        <v>388</v>
      </c>
      <c r="D173" s="244">
        <v>0</v>
      </c>
      <c r="E173" s="244">
        <v>0</v>
      </c>
      <c r="F173" s="54" t="str">
        <f t="shared" si="2"/>
        <v>-</v>
      </c>
    </row>
    <row r="174" spans="1:6" ht="12.75" customHeight="1" x14ac:dyDescent="0.2">
      <c r="A174" s="55">
        <v>3225</v>
      </c>
      <c r="B174" s="87" t="s">
        <v>389</v>
      </c>
      <c r="C174" s="52" t="s">
        <v>390</v>
      </c>
      <c r="D174" s="244">
        <v>548</v>
      </c>
      <c r="E174" s="244">
        <v>0</v>
      </c>
      <c r="F174" s="54">
        <f t="shared" si="2"/>
        <v>0</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0</v>
      </c>
      <c r="E176" s="244">
        <v>0</v>
      </c>
      <c r="F176" s="54" t="str">
        <f t="shared" si="2"/>
        <v>-</v>
      </c>
    </row>
    <row r="177" spans="1:6" ht="12.75" customHeight="1" x14ac:dyDescent="0.2">
      <c r="A177" s="55">
        <v>323</v>
      </c>
      <c r="B177" s="87" t="s">
        <v>395</v>
      </c>
      <c r="C177" s="52" t="s">
        <v>396</v>
      </c>
      <c r="D177" s="53">
        <f>SUM(D178:D186)</f>
        <v>1456534</v>
      </c>
      <c r="E177" s="53">
        <f>SUM(E178:E186)</f>
        <v>1495396.8</v>
      </c>
      <c r="F177" s="54">
        <f t="shared" si="2"/>
        <v>102.66816977839173</v>
      </c>
    </row>
    <row r="178" spans="1:6" ht="12.75" customHeight="1" x14ac:dyDescent="0.2">
      <c r="A178" s="55">
        <v>3231</v>
      </c>
      <c r="B178" s="87" t="s">
        <v>397</v>
      </c>
      <c r="C178" s="52" t="s">
        <v>398</v>
      </c>
      <c r="D178" s="244">
        <v>116614</v>
      </c>
      <c r="E178" s="244">
        <v>119608.91</v>
      </c>
      <c r="F178" s="54">
        <f t="shared" si="2"/>
        <v>102.5682250844667</v>
      </c>
    </row>
    <row r="179" spans="1:6" ht="12.75" customHeight="1" x14ac:dyDescent="0.2">
      <c r="A179" s="55">
        <v>3232</v>
      </c>
      <c r="B179" s="87" t="s">
        <v>399</v>
      </c>
      <c r="C179" s="52" t="s">
        <v>400</v>
      </c>
      <c r="D179" s="244">
        <v>2650</v>
      </c>
      <c r="E179" s="244">
        <v>2336.85</v>
      </c>
      <c r="F179" s="54">
        <f t="shared" si="2"/>
        <v>88.183018867924517</v>
      </c>
    </row>
    <row r="180" spans="1:6" ht="12.75" customHeight="1" x14ac:dyDescent="0.2">
      <c r="A180" s="55">
        <v>3233</v>
      </c>
      <c r="B180" s="87" t="s">
        <v>401</v>
      </c>
      <c r="C180" s="52" t="s">
        <v>402</v>
      </c>
      <c r="D180" s="244">
        <v>440886</v>
      </c>
      <c r="E180" s="244">
        <v>489810.49</v>
      </c>
      <c r="F180" s="54">
        <f t="shared" si="2"/>
        <v>111.09685723747182</v>
      </c>
    </row>
    <row r="181" spans="1:6" ht="12.75" customHeight="1" x14ac:dyDescent="0.2">
      <c r="A181" s="55">
        <v>3234</v>
      </c>
      <c r="B181" s="87" t="s">
        <v>403</v>
      </c>
      <c r="C181" s="52" t="s">
        <v>404</v>
      </c>
      <c r="D181" s="244">
        <v>0</v>
      </c>
      <c r="E181" s="244">
        <v>0</v>
      </c>
      <c r="F181" s="54" t="str">
        <f t="shared" si="2"/>
        <v>-</v>
      </c>
    </row>
    <row r="182" spans="1:6" ht="12.75" customHeight="1" x14ac:dyDescent="0.2">
      <c r="A182" s="55">
        <v>3235</v>
      </c>
      <c r="B182" s="87" t="s">
        <v>405</v>
      </c>
      <c r="C182" s="52" t="s">
        <v>406</v>
      </c>
      <c r="D182" s="244">
        <v>7693</v>
      </c>
      <c r="E182" s="244">
        <v>35465</v>
      </c>
      <c r="F182" s="54">
        <f t="shared" si="2"/>
        <v>461.0035096841284</v>
      </c>
    </row>
    <row r="183" spans="1:6" ht="12.75" customHeight="1" x14ac:dyDescent="0.2">
      <c r="A183" s="55">
        <v>3236</v>
      </c>
      <c r="B183" s="87" t="s">
        <v>407</v>
      </c>
      <c r="C183" s="52" t="s">
        <v>408</v>
      </c>
      <c r="D183" s="244">
        <v>151400</v>
      </c>
      <c r="E183" s="244">
        <v>150700</v>
      </c>
      <c r="F183" s="54">
        <f t="shared" si="2"/>
        <v>99.537648612945844</v>
      </c>
    </row>
    <row r="184" spans="1:6" ht="12.75" customHeight="1" x14ac:dyDescent="0.2">
      <c r="A184" s="55">
        <v>3237</v>
      </c>
      <c r="B184" s="87" t="s">
        <v>409</v>
      </c>
      <c r="C184" s="52" t="s">
        <v>410</v>
      </c>
      <c r="D184" s="244">
        <v>726666</v>
      </c>
      <c r="E184" s="244">
        <v>690237.55</v>
      </c>
      <c r="F184" s="54">
        <f t="shared" si="2"/>
        <v>94.98690595128987</v>
      </c>
    </row>
    <row r="185" spans="1:6" ht="12.75" customHeight="1" x14ac:dyDescent="0.2">
      <c r="A185" s="55">
        <v>3238</v>
      </c>
      <c r="B185" s="87" t="s">
        <v>411</v>
      </c>
      <c r="C185" s="52" t="s">
        <v>412</v>
      </c>
      <c r="D185" s="244">
        <v>637</v>
      </c>
      <c r="E185" s="244">
        <v>1125</v>
      </c>
      <c r="F185" s="54">
        <f t="shared" si="2"/>
        <v>176.60910518053373</v>
      </c>
    </row>
    <row r="186" spans="1:6" ht="12.75" customHeight="1" x14ac:dyDescent="0.2">
      <c r="A186" s="55">
        <v>3239</v>
      </c>
      <c r="B186" s="87" t="s">
        <v>413</v>
      </c>
      <c r="C186" s="52" t="s">
        <v>414</v>
      </c>
      <c r="D186" s="244">
        <v>9988</v>
      </c>
      <c r="E186" s="244">
        <v>6113</v>
      </c>
      <c r="F186" s="54">
        <f t="shared" si="2"/>
        <v>61.203444132959547</v>
      </c>
    </row>
    <row r="187" spans="1:6" ht="12.75" customHeight="1" x14ac:dyDescent="0.2">
      <c r="A187" s="55">
        <v>324</v>
      </c>
      <c r="B187" s="87" t="s">
        <v>415</v>
      </c>
      <c r="C187" s="52" t="s">
        <v>416</v>
      </c>
      <c r="D187" s="244">
        <v>9349</v>
      </c>
      <c r="E187" s="244">
        <v>282104.48</v>
      </c>
      <c r="F187" s="54">
        <f t="shared" si="2"/>
        <v>3017.4829393518021</v>
      </c>
    </row>
    <row r="188" spans="1:6" ht="12.75" customHeight="1" x14ac:dyDescent="0.2">
      <c r="A188" s="55">
        <v>329</v>
      </c>
      <c r="B188" s="87" t="s">
        <v>417</v>
      </c>
      <c r="C188" s="52" t="s">
        <v>418</v>
      </c>
      <c r="D188" s="53">
        <f>SUM(D189:D195)</f>
        <v>68487</v>
      </c>
      <c r="E188" s="53">
        <f>SUM(E189:E195)</f>
        <v>79430.02</v>
      </c>
      <c r="F188" s="54">
        <f t="shared" si="2"/>
        <v>115.97824404631535</v>
      </c>
    </row>
    <row r="189" spans="1:6" ht="12.75" customHeight="1" x14ac:dyDescent="0.2">
      <c r="A189" s="55">
        <v>3291</v>
      </c>
      <c r="B189" s="234" t="s">
        <v>419</v>
      </c>
      <c r="C189" s="52" t="s">
        <v>420</v>
      </c>
      <c r="D189" s="244">
        <v>0</v>
      </c>
      <c r="E189" s="244">
        <v>0</v>
      </c>
      <c r="F189" s="54" t="str">
        <f t="shared" si="2"/>
        <v>-</v>
      </c>
    </row>
    <row r="190" spans="1:6" ht="12.75" customHeight="1" x14ac:dyDescent="0.2">
      <c r="A190" s="55">
        <v>3292</v>
      </c>
      <c r="B190" s="87" t="s">
        <v>421</v>
      </c>
      <c r="C190" s="52" t="s">
        <v>422</v>
      </c>
      <c r="D190" s="244">
        <v>0</v>
      </c>
      <c r="E190" s="244">
        <v>0</v>
      </c>
      <c r="F190" s="54" t="str">
        <f t="shared" si="2"/>
        <v>-</v>
      </c>
    </row>
    <row r="191" spans="1:6" ht="12.75" customHeight="1" x14ac:dyDescent="0.2">
      <c r="A191" s="55">
        <v>3293</v>
      </c>
      <c r="B191" s="87" t="s">
        <v>423</v>
      </c>
      <c r="C191" s="52" t="s">
        <v>424</v>
      </c>
      <c r="D191" s="244">
        <v>56837</v>
      </c>
      <c r="E191" s="244">
        <v>67330</v>
      </c>
      <c r="F191" s="54">
        <f t="shared" si="2"/>
        <v>118.46156552949662</v>
      </c>
    </row>
    <row r="192" spans="1:6" ht="12.75" customHeight="1" x14ac:dyDescent="0.2">
      <c r="A192" s="55">
        <v>3294</v>
      </c>
      <c r="B192" s="87" t="s">
        <v>425</v>
      </c>
      <c r="C192" s="52" t="s">
        <v>426</v>
      </c>
      <c r="D192" s="244">
        <v>1050</v>
      </c>
      <c r="E192" s="244">
        <v>850</v>
      </c>
      <c r="F192" s="54">
        <f t="shared" si="2"/>
        <v>80.952380952380949</v>
      </c>
    </row>
    <row r="193" spans="1:6" ht="12.75" customHeight="1" x14ac:dyDescent="0.2">
      <c r="A193" s="55">
        <v>3295</v>
      </c>
      <c r="B193" s="87" t="s">
        <v>427</v>
      </c>
      <c r="C193" s="52" t="s">
        <v>428</v>
      </c>
      <c r="D193" s="244">
        <v>10200</v>
      </c>
      <c r="E193" s="244">
        <v>11250.02</v>
      </c>
      <c r="F193" s="54">
        <f t="shared" si="2"/>
        <v>110.29431372549018</v>
      </c>
    </row>
    <row r="194" spans="1:6" ht="12.75" customHeight="1" x14ac:dyDescent="0.2">
      <c r="A194" s="55" t="s">
        <v>429</v>
      </c>
      <c r="B194" s="87" t="s">
        <v>430</v>
      </c>
      <c r="C194" s="52" t="s">
        <v>429</v>
      </c>
      <c r="D194" s="244">
        <v>0</v>
      </c>
      <c r="E194" s="244">
        <v>0</v>
      </c>
      <c r="F194" s="54" t="str">
        <f t="shared" si="2"/>
        <v>-</v>
      </c>
    </row>
    <row r="195" spans="1:6" ht="12.75" customHeight="1" x14ac:dyDescent="0.2">
      <c r="A195" s="55">
        <v>3299</v>
      </c>
      <c r="B195" s="87" t="s">
        <v>431</v>
      </c>
      <c r="C195" s="52" t="s">
        <v>432</v>
      </c>
      <c r="D195" s="244">
        <v>400</v>
      </c>
      <c r="E195" s="244">
        <v>0</v>
      </c>
      <c r="F195" s="54">
        <f t="shared" si="2"/>
        <v>0</v>
      </c>
    </row>
    <row r="196" spans="1:6" ht="12.75" customHeight="1" x14ac:dyDescent="0.2">
      <c r="A196" s="55">
        <v>34</v>
      </c>
      <c r="B196" s="234" t="s">
        <v>433</v>
      </c>
      <c r="C196" s="52" t="s">
        <v>434</v>
      </c>
      <c r="D196" s="53">
        <f>D197+D202+D210</f>
        <v>285</v>
      </c>
      <c r="E196" s="53">
        <f>E197+E202+E210</f>
        <v>108.87</v>
      </c>
      <c r="F196" s="54">
        <f t="shared" si="2"/>
        <v>38.200000000000003</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4" x14ac:dyDescent="0.2">
      <c r="A203" s="55">
        <v>3421</v>
      </c>
      <c r="B203" s="87" t="s">
        <v>447</v>
      </c>
      <c r="C203" s="52" t="s">
        <v>448</v>
      </c>
      <c r="D203" s="244">
        <v>0</v>
      </c>
      <c r="E203" s="244">
        <v>0</v>
      </c>
      <c r="F203" s="54" t="str">
        <f t="shared" si="3"/>
        <v>-</v>
      </c>
    </row>
    <row r="204" spans="1:6" ht="24" x14ac:dyDescent="0.2">
      <c r="A204" s="55">
        <v>3422</v>
      </c>
      <c r="B204" s="234" t="s">
        <v>449</v>
      </c>
      <c r="C204" s="52" t="s">
        <v>450</v>
      </c>
      <c r="D204" s="244">
        <v>0</v>
      </c>
      <c r="E204" s="244">
        <v>0</v>
      </c>
      <c r="F204" s="54" t="str">
        <f t="shared" si="3"/>
        <v>-</v>
      </c>
    </row>
    <row r="205" spans="1:6" ht="24"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4"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285</v>
      </c>
      <c r="E210" s="53">
        <f>SUM(E211:E214)</f>
        <v>108.87</v>
      </c>
      <c r="F210" s="54">
        <f t="shared" si="3"/>
        <v>38.200000000000003</v>
      </c>
    </row>
    <row r="211" spans="1:6" ht="12.75" customHeight="1" x14ac:dyDescent="0.2">
      <c r="A211" s="55">
        <v>3431</v>
      </c>
      <c r="B211" s="234" t="s">
        <v>463</v>
      </c>
      <c r="C211" s="52" t="s">
        <v>464</v>
      </c>
      <c r="D211" s="244">
        <v>111</v>
      </c>
      <c r="E211" s="244">
        <v>0</v>
      </c>
      <c r="F211" s="54">
        <f t="shared" si="3"/>
        <v>0</v>
      </c>
    </row>
    <row r="212" spans="1:6" ht="12.75" customHeight="1" x14ac:dyDescent="0.2">
      <c r="A212" s="55">
        <v>3432</v>
      </c>
      <c r="B212" s="87" t="s">
        <v>465</v>
      </c>
      <c r="C212" s="52" t="s">
        <v>466</v>
      </c>
      <c r="D212" s="244">
        <v>3</v>
      </c>
      <c r="E212" s="244">
        <v>0</v>
      </c>
      <c r="F212" s="54">
        <f t="shared" si="3"/>
        <v>0</v>
      </c>
    </row>
    <row r="213" spans="1:6" ht="12.75" customHeight="1" x14ac:dyDescent="0.2">
      <c r="A213" s="55">
        <v>3433</v>
      </c>
      <c r="B213" s="87" t="s">
        <v>467</v>
      </c>
      <c r="C213" s="52" t="s">
        <v>468</v>
      </c>
      <c r="D213" s="244">
        <v>171</v>
      </c>
      <c r="E213" s="244">
        <v>108.87</v>
      </c>
      <c r="F213" s="54">
        <f t="shared" si="3"/>
        <v>63.666666666666671</v>
      </c>
    </row>
    <row r="214" spans="1:6" ht="12.75" customHeight="1" x14ac:dyDescent="0.2">
      <c r="A214" s="55">
        <v>3434</v>
      </c>
      <c r="B214" s="87" t="s">
        <v>469</v>
      </c>
      <c r="C214" s="52" t="s">
        <v>470</v>
      </c>
      <c r="D214" s="244">
        <v>0</v>
      </c>
      <c r="E214" s="244">
        <v>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4"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4" x14ac:dyDescent="0.2">
      <c r="A223" s="55" t="s">
        <v>487</v>
      </c>
      <c r="B223" s="87" t="s">
        <v>488</v>
      </c>
      <c r="C223" s="52" t="s">
        <v>487</v>
      </c>
      <c r="D223" s="244">
        <v>0</v>
      </c>
      <c r="E223" s="244">
        <v>0</v>
      </c>
      <c r="F223" s="54" t="str">
        <f t="shared" si="3"/>
        <v>-</v>
      </c>
    </row>
    <row r="224" spans="1:6" ht="24" x14ac:dyDescent="0.2">
      <c r="A224" s="55">
        <v>36</v>
      </c>
      <c r="B224" s="87" t="s">
        <v>489</v>
      </c>
      <c r="C224" s="52" t="s">
        <v>490</v>
      </c>
      <c r="D224" s="53">
        <f>D225+D228+D231+D236+D240+D244+D247</f>
        <v>0</v>
      </c>
      <c r="E224" s="53">
        <f>E225+E228+E231+E236+E240+E244+E247</f>
        <v>0</v>
      </c>
      <c r="F224" s="54" t="str">
        <f t="shared" si="3"/>
        <v>-</v>
      </c>
    </row>
    <row r="225" spans="1:6" ht="12.75" customHeight="1" x14ac:dyDescent="0.2">
      <c r="A225" s="55">
        <v>361</v>
      </c>
      <c r="B225" s="87" t="s">
        <v>491</v>
      </c>
      <c r="C225" s="52" t="s">
        <v>492</v>
      </c>
      <c r="D225" s="53">
        <f>SUM(D226:D227)</f>
        <v>0</v>
      </c>
      <c r="E225" s="53">
        <f>SUM(E226:E227)</f>
        <v>0</v>
      </c>
      <c r="F225" s="54" t="str">
        <f t="shared" si="3"/>
        <v>-</v>
      </c>
    </row>
    <row r="226" spans="1:6" ht="12.75" customHeight="1" x14ac:dyDescent="0.2">
      <c r="A226" s="55">
        <v>3611</v>
      </c>
      <c r="B226" s="87" t="s">
        <v>493</v>
      </c>
      <c r="C226" s="52" t="s">
        <v>494</v>
      </c>
      <c r="D226" s="244">
        <v>0</v>
      </c>
      <c r="E226" s="244">
        <v>0</v>
      </c>
      <c r="F226" s="54" t="str">
        <f t="shared" si="3"/>
        <v>-</v>
      </c>
    </row>
    <row r="227" spans="1:6" ht="12.75" customHeight="1" x14ac:dyDescent="0.2">
      <c r="A227" s="55">
        <v>3612</v>
      </c>
      <c r="B227" s="87" t="s">
        <v>495</v>
      </c>
      <c r="C227" s="52" t="s">
        <v>496</v>
      </c>
      <c r="D227" s="244">
        <v>0</v>
      </c>
      <c r="E227" s="244">
        <v>0</v>
      </c>
      <c r="F227" s="54" t="str">
        <f t="shared" si="3"/>
        <v>-</v>
      </c>
    </row>
    <row r="228" spans="1:6" ht="24"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24"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24"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v>0</v>
      </c>
      <c r="F241" s="54" t="str">
        <f t="shared" si="3"/>
        <v>-</v>
      </c>
    </row>
    <row r="242" spans="1:6" ht="24" x14ac:dyDescent="0.2">
      <c r="A242" s="55">
        <v>3673</v>
      </c>
      <c r="B242" s="87" t="s">
        <v>525</v>
      </c>
      <c r="C242" s="52" t="s">
        <v>526</v>
      </c>
      <c r="D242" s="244">
        <v>0</v>
      </c>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si="3"/>
        <v>-</v>
      </c>
    </row>
    <row r="245" spans="1:6" ht="12.75" customHeight="1" x14ac:dyDescent="0.2">
      <c r="A245" s="55" t="s">
        <v>531</v>
      </c>
      <c r="B245" s="87" t="s">
        <v>532</v>
      </c>
      <c r="C245" s="52" t="s">
        <v>531</v>
      </c>
      <c r="D245" s="244">
        <v>0</v>
      </c>
      <c r="E245" s="244">
        <v>0</v>
      </c>
      <c r="F245" s="54" t="str">
        <f t="shared" si="3"/>
        <v>-</v>
      </c>
    </row>
    <row r="246" spans="1:6" ht="12.75" customHeight="1" x14ac:dyDescent="0.2">
      <c r="A246" s="55" t="s">
        <v>533</v>
      </c>
      <c r="B246" s="87" t="s">
        <v>534</v>
      </c>
      <c r="C246" s="52" t="s">
        <v>533</v>
      </c>
      <c r="D246" s="244">
        <v>0</v>
      </c>
      <c r="E246" s="244">
        <v>0</v>
      </c>
      <c r="F246" s="54" t="str">
        <f t="shared" si="3"/>
        <v>-</v>
      </c>
    </row>
    <row r="247" spans="1:6" ht="24"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4" x14ac:dyDescent="0.2">
      <c r="A250" s="55" t="s">
        <v>539</v>
      </c>
      <c r="B250" s="87" t="s">
        <v>203</v>
      </c>
      <c r="C250" s="52" t="s">
        <v>539</v>
      </c>
      <c r="D250" s="244">
        <v>0</v>
      </c>
      <c r="E250" s="244">
        <v>0</v>
      </c>
      <c r="F250" s="54" t="str">
        <f t="shared" si="3"/>
        <v>-</v>
      </c>
    </row>
    <row r="251" spans="1:6" ht="24" x14ac:dyDescent="0.2">
      <c r="A251" s="55" t="s">
        <v>540</v>
      </c>
      <c r="B251" s="87" t="s">
        <v>205</v>
      </c>
      <c r="C251" s="52" t="s">
        <v>540</v>
      </c>
      <c r="D251" s="244">
        <v>0</v>
      </c>
      <c r="E251" s="244">
        <v>0</v>
      </c>
      <c r="F251" s="54" t="str">
        <f t="shared" si="3"/>
        <v>-</v>
      </c>
    </row>
    <row r="252" spans="1:6" ht="24" x14ac:dyDescent="0.2">
      <c r="A252" s="55">
        <v>37</v>
      </c>
      <c r="B252" s="87" t="s">
        <v>541</v>
      </c>
      <c r="C252" s="52" t="s">
        <v>542</v>
      </c>
      <c r="D252" s="53">
        <f>D253+D259</f>
        <v>0</v>
      </c>
      <c r="E252" s="53">
        <f>E253+E259</f>
        <v>0</v>
      </c>
      <c r="F252" s="54" t="str">
        <f t="shared" si="3"/>
        <v>-</v>
      </c>
    </row>
    <row r="253" spans="1:6" ht="24" x14ac:dyDescent="0.2">
      <c r="A253" s="55">
        <v>371</v>
      </c>
      <c r="B253" s="87" t="s">
        <v>543</v>
      </c>
      <c r="C253" s="52" t="s">
        <v>544</v>
      </c>
      <c r="D253" s="53">
        <f>SUM(D254:D258)</f>
        <v>0</v>
      </c>
      <c r="E253" s="53">
        <f>SUM(E254:E258)</f>
        <v>0</v>
      </c>
      <c r="F253" s="54" t="str">
        <f t="shared" si="3"/>
        <v>-</v>
      </c>
    </row>
    <row r="254" spans="1:6" ht="24" x14ac:dyDescent="0.2">
      <c r="A254" s="55">
        <v>3711</v>
      </c>
      <c r="B254" s="87" t="s">
        <v>545</v>
      </c>
      <c r="C254" s="52" t="s">
        <v>546</v>
      </c>
      <c r="D254" s="244">
        <v>0</v>
      </c>
      <c r="E254" s="244">
        <v>0</v>
      </c>
      <c r="F254" s="54" t="str">
        <f t="shared" si="3"/>
        <v>-</v>
      </c>
    </row>
    <row r="255" spans="1:6" ht="24" x14ac:dyDescent="0.2">
      <c r="A255" s="55">
        <v>3712</v>
      </c>
      <c r="B255" s="87" t="s">
        <v>547</v>
      </c>
      <c r="C255" s="52" t="s">
        <v>548</v>
      </c>
      <c r="D255" s="244">
        <v>0</v>
      </c>
      <c r="E255" s="244">
        <v>0</v>
      </c>
      <c r="F255" s="54" t="str">
        <f t="shared" si="3"/>
        <v>-</v>
      </c>
    </row>
    <row r="256" spans="1:6" ht="24" x14ac:dyDescent="0.2">
      <c r="A256" s="55" t="s">
        <v>549</v>
      </c>
      <c r="B256" s="87" t="s">
        <v>550</v>
      </c>
      <c r="C256" s="52" t="s">
        <v>549</v>
      </c>
      <c r="D256" s="244">
        <v>0</v>
      </c>
      <c r="E256" s="244">
        <v>0</v>
      </c>
      <c r="F256" s="54" t="str">
        <f t="shared" si="3"/>
        <v>-</v>
      </c>
    </row>
    <row r="257" spans="1:6" ht="24"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0</v>
      </c>
      <c r="E259" s="53">
        <f>SUM(E260:E262)</f>
        <v>0</v>
      </c>
      <c r="F259" s="54" t="str">
        <f t="shared" si="3"/>
        <v>-</v>
      </c>
    </row>
    <row r="260" spans="1:6" ht="12.75" customHeight="1" x14ac:dyDescent="0.2">
      <c r="A260" s="55">
        <v>3721</v>
      </c>
      <c r="B260" s="87" t="s">
        <v>557</v>
      </c>
      <c r="C260" s="52" t="s">
        <v>558</v>
      </c>
      <c r="D260" s="244">
        <v>0</v>
      </c>
      <c r="E260" s="244">
        <v>0</v>
      </c>
      <c r="F260" s="54" t="str">
        <f t="shared" si="3"/>
        <v>-</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296" si="4">IF(D262&lt;&gt;0,IF(E262/D262&gt;=100,"&gt;&gt;100",E262/D262*100),"-")</f>
        <v>-</v>
      </c>
    </row>
    <row r="263" spans="1:6" ht="12.75" customHeight="1" x14ac:dyDescent="0.2">
      <c r="A263" s="55">
        <v>38</v>
      </c>
      <c r="B263" s="87" t="s">
        <v>563</v>
      </c>
      <c r="C263" s="52" t="s">
        <v>564</v>
      </c>
      <c r="D263" s="53">
        <f>D264+D268+D273+D279</f>
        <v>0</v>
      </c>
      <c r="E263" s="53">
        <f>E264+E268+E273+E279</f>
        <v>0</v>
      </c>
      <c r="F263" s="54" t="str">
        <f t="shared" si="4"/>
        <v>-</v>
      </c>
    </row>
    <row r="264" spans="1:6" ht="12.75" customHeight="1" x14ac:dyDescent="0.2">
      <c r="A264" s="55">
        <v>381</v>
      </c>
      <c r="B264" s="87" t="s">
        <v>565</v>
      </c>
      <c r="C264" s="52" t="s">
        <v>566</v>
      </c>
      <c r="D264" s="53">
        <f>SUM(D265:D267)</f>
        <v>0</v>
      </c>
      <c r="E264" s="53">
        <f>SUM(E265:E267)</f>
        <v>0</v>
      </c>
      <c r="F264" s="54" t="str">
        <f t="shared" si="4"/>
        <v>-</v>
      </c>
    </row>
    <row r="265" spans="1:6" ht="12.75" customHeight="1" x14ac:dyDescent="0.2">
      <c r="A265" s="55">
        <v>3811</v>
      </c>
      <c r="B265" s="87" t="s">
        <v>567</v>
      </c>
      <c r="C265" s="52" t="s">
        <v>568</v>
      </c>
      <c r="D265" s="244">
        <v>0</v>
      </c>
      <c r="E265" s="244">
        <v>0</v>
      </c>
      <c r="F265" s="54" t="str">
        <f t="shared" si="4"/>
        <v>-</v>
      </c>
    </row>
    <row r="266" spans="1:6" ht="12.75" customHeight="1" x14ac:dyDescent="0.2">
      <c r="A266" s="55">
        <v>3812</v>
      </c>
      <c r="B266" s="87" t="s">
        <v>569</v>
      </c>
      <c r="C266" s="52" t="s">
        <v>570</v>
      </c>
      <c r="D266" s="244">
        <v>0</v>
      </c>
      <c r="E266" s="244">
        <v>0</v>
      </c>
      <c r="F266" s="54" t="str">
        <f t="shared" si="4"/>
        <v>-</v>
      </c>
    </row>
    <row r="267" spans="1:6" ht="12.75" customHeight="1" x14ac:dyDescent="0.2">
      <c r="A267" s="55" t="s">
        <v>571</v>
      </c>
      <c r="B267" s="87" t="s">
        <v>572</v>
      </c>
      <c r="C267" s="52" t="s">
        <v>571</v>
      </c>
      <c r="D267" s="244">
        <v>0</v>
      </c>
      <c r="E267" s="244">
        <v>0</v>
      </c>
      <c r="F267" s="54" t="str">
        <f t="shared" si="4"/>
        <v>-</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4"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0</v>
      </c>
      <c r="E273" s="53">
        <f>SUM(E274:E278)</f>
        <v>0</v>
      </c>
      <c r="F273" s="54" t="str">
        <f t="shared" si="4"/>
        <v>-</v>
      </c>
    </row>
    <row r="274" spans="1:6" ht="12.75" customHeight="1" x14ac:dyDescent="0.2">
      <c r="A274" s="55">
        <v>3831</v>
      </c>
      <c r="B274" s="87" t="s">
        <v>585</v>
      </c>
      <c r="C274" s="52" t="s">
        <v>586</v>
      </c>
      <c r="D274" s="244">
        <v>0</v>
      </c>
      <c r="E274" s="244">
        <v>0</v>
      </c>
      <c r="F274" s="54" t="str">
        <f t="shared" si="4"/>
        <v>-</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0</v>
      </c>
      <c r="E278" s="244">
        <v>0</v>
      </c>
      <c r="F278" s="54" t="str">
        <f t="shared" si="4"/>
        <v>-</v>
      </c>
    </row>
    <row r="279" spans="1:6" ht="12.75" customHeight="1" x14ac:dyDescent="0.2">
      <c r="A279" s="55">
        <v>386</v>
      </c>
      <c r="B279" s="88" t="s">
        <v>594</v>
      </c>
      <c r="C279" s="52" t="s">
        <v>595</v>
      </c>
      <c r="D279" s="53">
        <f>SUM(D280:D284)</f>
        <v>0</v>
      </c>
      <c r="E279" s="53">
        <f>SUM(E280:E284)</f>
        <v>0</v>
      </c>
      <c r="F279" s="54" t="str">
        <f t="shared" si="4"/>
        <v>-</v>
      </c>
    </row>
    <row r="280" spans="1:6" ht="24" x14ac:dyDescent="0.2">
      <c r="A280" s="55">
        <v>3861</v>
      </c>
      <c r="B280" s="87" t="s">
        <v>596</v>
      </c>
      <c r="C280" s="52" t="s">
        <v>597</v>
      </c>
      <c r="D280" s="244">
        <v>0</v>
      </c>
      <c r="E280" s="244">
        <v>0</v>
      </c>
      <c r="F280" s="54" t="str">
        <f t="shared" si="4"/>
        <v>-</v>
      </c>
    </row>
    <row r="281" spans="1:6" ht="24"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24"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9886934</v>
      </c>
      <c r="E289" s="53">
        <f>E151-E287+E288</f>
        <v>11148728.049999999</v>
      </c>
      <c r="F289" s="54">
        <f t="shared" si="4"/>
        <v>112.76223802040147</v>
      </c>
    </row>
    <row r="290" spans="1:6" ht="12.75" customHeight="1" x14ac:dyDescent="0.2">
      <c r="A290" s="55" t="s">
        <v>606</v>
      </c>
      <c r="B290" s="87" t="s">
        <v>617</v>
      </c>
      <c r="C290" s="52" t="s">
        <v>618</v>
      </c>
      <c r="D290" s="53">
        <f>IF(D6&gt;=D289,D6-D289,0)</f>
        <v>77569</v>
      </c>
      <c r="E290" s="53">
        <f>IF(E6&gt;=E289,E6-E289,0)</f>
        <v>55102.360000001267</v>
      </c>
      <c r="F290" s="54">
        <f t="shared" si="4"/>
        <v>71.036573889055248</v>
      </c>
    </row>
    <row r="291" spans="1:6" ht="12.75" customHeight="1" x14ac:dyDescent="0.2">
      <c r="A291" s="55" t="s">
        <v>606</v>
      </c>
      <c r="B291" s="87" t="s">
        <v>619</v>
      </c>
      <c r="C291" s="52" t="s">
        <v>620</v>
      </c>
      <c r="D291" s="53">
        <f>IF(D289&gt;=D6,D289-D6,0)</f>
        <v>0</v>
      </c>
      <c r="E291" s="53">
        <f>IF(E289&gt;=E6,E289-E6,0)</f>
        <v>0</v>
      </c>
      <c r="F291" s="54" t="str">
        <f t="shared" si="4"/>
        <v>-</v>
      </c>
    </row>
    <row r="292" spans="1:6" ht="12.75" customHeight="1" x14ac:dyDescent="0.2">
      <c r="A292" s="55">
        <v>92211</v>
      </c>
      <c r="B292" s="87" t="s">
        <v>621</v>
      </c>
      <c r="C292" s="52" t="s">
        <v>622</v>
      </c>
      <c r="D292" s="244">
        <v>0</v>
      </c>
      <c r="E292" s="244">
        <v>0</v>
      </c>
      <c r="F292" s="54" t="str">
        <f t="shared" si="4"/>
        <v>-</v>
      </c>
    </row>
    <row r="293" spans="1:6" ht="12.75" customHeight="1" x14ac:dyDescent="0.2">
      <c r="A293" s="55">
        <v>92221</v>
      </c>
      <c r="B293" s="87" t="s">
        <v>623</v>
      </c>
      <c r="C293" s="52" t="s">
        <v>624</v>
      </c>
      <c r="D293" s="244">
        <v>36924</v>
      </c>
      <c r="E293" s="244">
        <v>6964.21</v>
      </c>
      <c r="F293" s="54">
        <f t="shared" si="4"/>
        <v>18.860930560069331</v>
      </c>
    </row>
    <row r="294" spans="1:6" ht="12.75" customHeight="1" x14ac:dyDescent="0.2">
      <c r="A294" s="55">
        <v>96</v>
      </c>
      <c r="B294" s="87" t="s">
        <v>625</v>
      </c>
      <c r="C294" s="52" t="s">
        <v>626</v>
      </c>
      <c r="D294" s="244">
        <v>0</v>
      </c>
      <c r="E294" s="244">
        <v>0</v>
      </c>
      <c r="F294" s="54" t="str">
        <f t="shared" si="4"/>
        <v>-</v>
      </c>
    </row>
    <row r="295" spans="1:6" ht="24" x14ac:dyDescent="0.2">
      <c r="A295" s="55">
        <v>9661</v>
      </c>
      <c r="B295" s="87" t="s">
        <v>627</v>
      </c>
      <c r="C295" s="52" t="s">
        <v>628</v>
      </c>
      <c r="D295" s="244">
        <v>0</v>
      </c>
      <c r="E295" s="244">
        <v>0</v>
      </c>
      <c r="F295" s="54" t="str">
        <f t="shared" si="4"/>
        <v>-</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7" t="s">
        <v>634</v>
      </c>
      <c r="C299" s="52" t="s">
        <v>635</v>
      </c>
      <c r="D299" s="53">
        <f>D300+D304</f>
        <v>0</v>
      </c>
      <c r="E299" s="53">
        <f>E300+E304</f>
        <v>0</v>
      </c>
      <c r="F299" s="54" t="str">
        <f t="shared" si="5"/>
        <v>-</v>
      </c>
    </row>
    <row r="300" spans="1:6" ht="24"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4" x14ac:dyDescent="0.2">
      <c r="A311" s="55">
        <v>72</v>
      </c>
      <c r="B311" s="234" t="s">
        <v>658</v>
      </c>
      <c r="C311" s="52" t="s">
        <v>659</v>
      </c>
      <c r="D311" s="53">
        <f>D312+D317+D326+D331+D336+D339</f>
        <v>0</v>
      </c>
      <c r="E311" s="53">
        <f>E312+E317+E326+E331+E336+E339</f>
        <v>0</v>
      </c>
      <c r="F311" s="54" t="str">
        <f t="shared" si="5"/>
        <v>-</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4" x14ac:dyDescent="0.2">
      <c r="A331" s="55">
        <v>724</v>
      </c>
      <c r="B331" s="234" t="s">
        <v>698</v>
      </c>
      <c r="C331" s="52" t="s">
        <v>699</v>
      </c>
      <c r="D331" s="53">
        <f>SUM(D332:D335)</f>
        <v>0</v>
      </c>
      <c r="E331" s="53">
        <f>SUM(E332:E335)</f>
        <v>0</v>
      </c>
      <c r="F331" s="54" t="str">
        <f t="shared" si="6"/>
        <v>-</v>
      </c>
    </row>
    <row r="332" spans="1:6" ht="12.75" customHeight="1" x14ac:dyDescent="0.2">
      <c r="A332" s="55">
        <v>7241</v>
      </c>
      <c r="B332" s="87" t="s">
        <v>700</v>
      </c>
      <c r="C332" s="52" t="s">
        <v>701</v>
      </c>
      <c r="D332" s="244">
        <v>0</v>
      </c>
      <c r="E332" s="244">
        <v>0</v>
      </c>
      <c r="F332" s="54" t="str">
        <f t="shared" si="6"/>
        <v>-</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24" x14ac:dyDescent="0.2">
      <c r="A344" s="55">
        <v>73</v>
      </c>
      <c r="B344" s="87" t="s">
        <v>724</v>
      </c>
      <c r="C344" s="52" t="s">
        <v>725</v>
      </c>
      <c r="D344" s="53">
        <f>D345</f>
        <v>0</v>
      </c>
      <c r="E344" s="53">
        <f>E345</f>
        <v>0</v>
      </c>
      <c r="F344" s="54" t="str">
        <f t="shared" si="6"/>
        <v>-</v>
      </c>
    </row>
    <row r="345" spans="1:6" ht="24"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47517</v>
      </c>
      <c r="E350" s="53">
        <f>E351+E363+E396+E400+E402</f>
        <v>74600.850000000006</v>
      </c>
      <c r="F350" s="54">
        <f t="shared" si="6"/>
        <v>156.99823221162953</v>
      </c>
    </row>
    <row r="351" spans="1:6" ht="12.75" customHeight="1" x14ac:dyDescent="0.2">
      <c r="A351" s="55">
        <v>41</v>
      </c>
      <c r="B351" s="87" t="s">
        <v>738</v>
      </c>
      <c r="C351" s="52" t="s">
        <v>739</v>
      </c>
      <c r="D351" s="53">
        <f>D352+D356</f>
        <v>0</v>
      </c>
      <c r="E351" s="53">
        <f>E352+E356</f>
        <v>0</v>
      </c>
      <c r="F351" s="54" t="str">
        <f t="shared" si="6"/>
        <v>-</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0</v>
      </c>
      <c r="E356" s="53">
        <f>SUM(E357:E362)</f>
        <v>0</v>
      </c>
      <c r="F356" s="54" t="str">
        <f t="shared" si="6"/>
        <v>-</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0</v>
      </c>
      <c r="E359" s="244">
        <v>0</v>
      </c>
      <c r="F359" s="54" t="str">
        <f t="shared" si="6"/>
        <v>-</v>
      </c>
    </row>
    <row r="360" spans="1:6" ht="12.75" customHeight="1" x14ac:dyDescent="0.2">
      <c r="A360" s="55">
        <v>4124</v>
      </c>
      <c r="B360" s="87" t="s">
        <v>652</v>
      </c>
      <c r="C360" s="52" t="s">
        <v>751</v>
      </c>
      <c r="D360" s="244">
        <v>0</v>
      </c>
      <c r="E360" s="244">
        <v>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4" x14ac:dyDescent="0.2">
      <c r="A363" s="55">
        <v>42</v>
      </c>
      <c r="B363" s="234" t="s">
        <v>754</v>
      </c>
      <c r="C363" s="52" t="s">
        <v>755</v>
      </c>
      <c r="D363" s="53">
        <f>D364+D369+D378+D383+D388+D391</f>
        <v>47517</v>
      </c>
      <c r="E363" s="53">
        <f>E364+E369+E378+E383+E388+E391</f>
        <v>74600.850000000006</v>
      </c>
      <c r="F363" s="54">
        <f t="shared" si="7"/>
        <v>156.99823221162953</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47517</v>
      </c>
      <c r="E369" s="53">
        <f>SUM(E370:E377)</f>
        <v>74600.850000000006</v>
      </c>
      <c r="F369" s="54">
        <f t="shared" si="7"/>
        <v>156.99823221162953</v>
      </c>
    </row>
    <row r="370" spans="1:6" ht="12.75" customHeight="1" x14ac:dyDescent="0.2">
      <c r="A370" s="55">
        <v>4221</v>
      </c>
      <c r="B370" s="87" t="s">
        <v>672</v>
      </c>
      <c r="C370" s="52" t="s">
        <v>764</v>
      </c>
      <c r="D370" s="244">
        <v>18233</v>
      </c>
      <c r="E370" s="244">
        <v>6322.19</v>
      </c>
      <c r="F370" s="54">
        <f t="shared" si="7"/>
        <v>34.67443646136126</v>
      </c>
    </row>
    <row r="371" spans="1:6" ht="12.75" customHeight="1" x14ac:dyDescent="0.2">
      <c r="A371" s="55">
        <v>4222</v>
      </c>
      <c r="B371" s="87" t="s">
        <v>765</v>
      </c>
      <c r="C371" s="52" t="s">
        <v>766</v>
      </c>
      <c r="D371" s="244">
        <v>29284</v>
      </c>
      <c r="E371" s="244">
        <v>43555.31</v>
      </c>
      <c r="F371" s="54">
        <f t="shared" si="7"/>
        <v>148.73415517005873</v>
      </c>
    </row>
    <row r="372" spans="1:6" ht="12.75" customHeight="1" x14ac:dyDescent="0.2">
      <c r="A372" s="55">
        <v>4223</v>
      </c>
      <c r="B372" s="87" t="s">
        <v>676</v>
      </c>
      <c r="C372" s="52" t="s">
        <v>767</v>
      </c>
      <c r="D372" s="244">
        <v>0</v>
      </c>
      <c r="E372" s="244">
        <v>0</v>
      </c>
      <c r="F372" s="54" t="str">
        <f t="shared" si="7"/>
        <v>-</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0</v>
      </c>
      <c r="E374" s="244">
        <v>0</v>
      </c>
      <c r="F374" s="54" t="str">
        <f t="shared" si="7"/>
        <v>-</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0</v>
      </c>
      <c r="E376" s="244">
        <v>24723.35</v>
      </c>
      <c r="F376" s="54" t="str">
        <f t="shared" si="7"/>
        <v>-</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0</v>
      </c>
      <c r="E383" s="53">
        <f>SUM(E384:E387)</f>
        <v>0</v>
      </c>
      <c r="F383" s="54" t="str">
        <f t="shared" si="7"/>
        <v>-</v>
      </c>
    </row>
    <row r="384" spans="1:6" ht="12.75" customHeight="1" x14ac:dyDescent="0.2">
      <c r="A384" s="55">
        <v>4241</v>
      </c>
      <c r="B384" s="87" t="s">
        <v>781</v>
      </c>
      <c r="C384" s="52" t="s">
        <v>782</v>
      </c>
      <c r="D384" s="244">
        <v>0</v>
      </c>
      <c r="E384" s="244">
        <v>0</v>
      </c>
      <c r="F384" s="54" t="str">
        <f t="shared" si="7"/>
        <v>-</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0</v>
      </c>
      <c r="E387" s="244">
        <v>0</v>
      </c>
      <c r="F387" s="54" t="str">
        <f t="shared" si="7"/>
        <v>-</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0</v>
      </c>
      <c r="E391" s="53">
        <f>SUM(E392:E395)</f>
        <v>0</v>
      </c>
      <c r="F391" s="54" t="str">
        <f t="shared" si="7"/>
        <v>-</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0</v>
      </c>
      <c r="E393" s="244">
        <v>0</v>
      </c>
      <c r="F393" s="54" t="str">
        <f t="shared" si="7"/>
        <v>-</v>
      </c>
    </row>
    <row r="394" spans="1:6" ht="12.75" customHeight="1" x14ac:dyDescent="0.2">
      <c r="A394" s="55">
        <v>4263</v>
      </c>
      <c r="B394" s="87" t="s">
        <v>720</v>
      </c>
      <c r="C394" s="52" t="s">
        <v>795</v>
      </c>
      <c r="D394" s="244">
        <v>0</v>
      </c>
      <c r="E394" s="244">
        <v>0</v>
      </c>
      <c r="F394" s="54" t="str">
        <f t="shared" ref="F394:F418" si="8">IF(D394&lt;&gt;0,IF(E394/D394&gt;=100,"&gt;&gt;100",E394/D394*100),"-")</f>
        <v>-</v>
      </c>
    </row>
    <row r="395" spans="1:6" ht="12.75" customHeight="1" x14ac:dyDescent="0.2">
      <c r="A395" s="55">
        <v>4264</v>
      </c>
      <c r="B395" s="87" t="s">
        <v>722</v>
      </c>
      <c r="C395" s="52" t="s">
        <v>796</v>
      </c>
      <c r="D395" s="244">
        <v>0</v>
      </c>
      <c r="E395" s="244">
        <v>0</v>
      </c>
      <c r="F395" s="54" t="str">
        <f t="shared" si="8"/>
        <v>-</v>
      </c>
    </row>
    <row r="396" spans="1:6" ht="24"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0</v>
      </c>
      <c r="E402" s="53">
        <f>SUM(E403:E406)</f>
        <v>0</v>
      </c>
      <c r="F402" s="54" t="str">
        <f t="shared" si="8"/>
        <v>-</v>
      </c>
    </row>
    <row r="403" spans="1:6" ht="12.75" customHeight="1" x14ac:dyDescent="0.2">
      <c r="A403" s="55">
        <v>451</v>
      </c>
      <c r="B403" s="87" t="s">
        <v>809</v>
      </c>
      <c r="C403" s="52" t="s">
        <v>810</v>
      </c>
      <c r="D403" s="244">
        <v>0</v>
      </c>
      <c r="E403" s="244">
        <v>0</v>
      </c>
      <c r="F403" s="54" t="str">
        <f t="shared" si="8"/>
        <v>-</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47517</v>
      </c>
      <c r="E408" s="53">
        <f>IF(E350&gt;=E298,E350-E298,0)</f>
        <v>74600.850000000006</v>
      </c>
      <c r="F408" s="54">
        <f t="shared" si="8"/>
        <v>156.99823221162953</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0</v>
      </c>
      <c r="E410" s="244">
        <v>0</v>
      </c>
      <c r="F410" s="54" t="str">
        <f t="shared" si="8"/>
        <v>-</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9964503</v>
      </c>
      <c r="E412" s="53">
        <f>E6+E298</f>
        <v>11203830.41</v>
      </c>
      <c r="F412" s="54">
        <f t="shared" si="8"/>
        <v>112.43742322120833</v>
      </c>
    </row>
    <row r="413" spans="1:6" ht="12.75" customHeight="1" x14ac:dyDescent="0.2">
      <c r="A413" s="55" t="s">
        <v>606</v>
      </c>
      <c r="B413" s="87" t="s">
        <v>829</v>
      </c>
      <c r="C413" s="52" t="s">
        <v>830</v>
      </c>
      <c r="D413" s="53">
        <f>D289+D350</f>
        <v>9934451</v>
      </c>
      <c r="E413" s="53">
        <f>E289+E350</f>
        <v>11223328.899999999</v>
      </c>
      <c r="F413" s="54">
        <f t="shared" si="8"/>
        <v>112.9738210999279</v>
      </c>
    </row>
    <row r="414" spans="1:6" ht="12.75" customHeight="1" x14ac:dyDescent="0.2">
      <c r="A414" s="55" t="s">
        <v>606</v>
      </c>
      <c r="B414" s="87" t="s">
        <v>831</v>
      </c>
      <c r="C414" s="52" t="s">
        <v>832</v>
      </c>
      <c r="D414" s="53">
        <f>IF(D412&gt;=D413,D412-D413,0)</f>
        <v>30052</v>
      </c>
      <c r="E414" s="53">
        <f>IF(E412&gt;=E413,E412-E413,0)</f>
        <v>0</v>
      </c>
      <c r="F414" s="54">
        <f t="shared" si="8"/>
        <v>0</v>
      </c>
    </row>
    <row r="415" spans="1:6" ht="12.75" customHeight="1" x14ac:dyDescent="0.2">
      <c r="A415" s="55" t="s">
        <v>606</v>
      </c>
      <c r="B415" s="87" t="s">
        <v>833</v>
      </c>
      <c r="C415" s="52" t="s">
        <v>834</v>
      </c>
      <c r="D415" s="53">
        <f>IF(D413&gt;=D412,D413-D412,0)</f>
        <v>0</v>
      </c>
      <c r="E415" s="53">
        <f>IF(E413&gt;=E412,E413-E412,0)</f>
        <v>19498.489999998361</v>
      </c>
      <c r="F415" s="54" t="str">
        <f t="shared" si="8"/>
        <v>-</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8"/>
        <v>-</v>
      </c>
    </row>
    <row r="417" spans="1:6" ht="12.75" customHeight="1" x14ac:dyDescent="0.2">
      <c r="A417" s="62" t="s">
        <v>835</v>
      </c>
      <c r="B417" s="87" t="s">
        <v>838</v>
      </c>
      <c r="C417" s="63" t="s">
        <v>839</v>
      </c>
      <c r="D417" s="53">
        <f>IF(D293-D292+D410-D409&gt;=0,D293-D292+D410-D409,0)</f>
        <v>36924</v>
      </c>
      <c r="E417" s="53">
        <f>IF(E293-E292+E410-E409&gt;=0,E293-E292+E410-E409,0)</f>
        <v>6964.21</v>
      </c>
      <c r="F417" s="54">
        <f t="shared" si="8"/>
        <v>18.860930560069331</v>
      </c>
    </row>
    <row r="418" spans="1:6" ht="12.75" customHeight="1" x14ac:dyDescent="0.2">
      <c r="A418" s="57" t="s">
        <v>840</v>
      </c>
      <c r="B418" s="235" t="s">
        <v>841</v>
      </c>
      <c r="C418" s="58" t="s">
        <v>842</v>
      </c>
      <c r="D418" s="64">
        <f>D294+D411</f>
        <v>0</v>
      </c>
      <c r="E418" s="64">
        <f>E294+E411</f>
        <v>0</v>
      </c>
      <c r="F418" s="59" t="str">
        <f t="shared" si="8"/>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483" si="9">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9"/>
        <v>-</v>
      </c>
    </row>
    <row r="422" spans="1:6" ht="24"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4" x14ac:dyDescent="0.2">
      <c r="A427" s="55">
        <v>812</v>
      </c>
      <c r="B427" s="87" t="s">
        <v>858</v>
      </c>
      <c r="C427" s="52" t="s">
        <v>859</v>
      </c>
      <c r="D427" s="53">
        <f>SUM(D428:D429)</f>
        <v>0</v>
      </c>
      <c r="E427" s="53">
        <f>SUM(E428:E429)</f>
        <v>0</v>
      </c>
      <c r="F427" s="54" t="str">
        <f t="shared" si="9"/>
        <v>-</v>
      </c>
    </row>
    <row r="428" spans="1:6" ht="24" x14ac:dyDescent="0.2">
      <c r="A428" s="55">
        <v>8121</v>
      </c>
      <c r="B428" s="234" t="s">
        <v>860</v>
      </c>
      <c r="C428" s="52" t="s">
        <v>861</v>
      </c>
      <c r="D428" s="244">
        <v>0</v>
      </c>
      <c r="E428" s="244">
        <v>0</v>
      </c>
      <c r="F428" s="54" t="str">
        <f t="shared" si="9"/>
        <v>-</v>
      </c>
    </row>
    <row r="429" spans="1:6" ht="24" x14ac:dyDescent="0.2">
      <c r="A429" s="55">
        <v>8122</v>
      </c>
      <c r="B429" s="234" t="s">
        <v>862</v>
      </c>
      <c r="C429" s="52" t="s">
        <v>863</v>
      </c>
      <c r="D429" s="244">
        <v>0</v>
      </c>
      <c r="E429" s="244">
        <v>0</v>
      </c>
      <c r="F429" s="54" t="str">
        <f t="shared" si="9"/>
        <v>-</v>
      </c>
    </row>
    <row r="430" spans="1:6" ht="24"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24" x14ac:dyDescent="0.2">
      <c r="A434" s="55">
        <v>814</v>
      </c>
      <c r="B434" s="234" t="s">
        <v>872</v>
      </c>
      <c r="C434" s="52" t="s">
        <v>873</v>
      </c>
      <c r="D434" s="244">
        <v>0</v>
      </c>
      <c r="E434" s="244">
        <v>0</v>
      </c>
      <c r="F434" s="54" t="str">
        <f t="shared" si="9"/>
        <v>-</v>
      </c>
    </row>
    <row r="435" spans="1:6" ht="24"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24" x14ac:dyDescent="0.2">
      <c r="A437" s="55">
        <v>8154</v>
      </c>
      <c r="B437" s="87" t="s">
        <v>878</v>
      </c>
      <c r="C437" s="52" t="s">
        <v>879</v>
      </c>
      <c r="D437" s="244">
        <v>0</v>
      </c>
      <c r="E437" s="244">
        <v>0</v>
      </c>
      <c r="F437" s="54" t="str">
        <f t="shared" si="9"/>
        <v>-</v>
      </c>
    </row>
    <row r="438" spans="1:6" ht="24"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4"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4" x14ac:dyDescent="0.2">
      <c r="A453" s="55">
        <v>8176</v>
      </c>
      <c r="B453" s="87" t="s">
        <v>910</v>
      </c>
      <c r="C453" s="52" t="s">
        <v>911</v>
      </c>
      <c r="D453" s="244">
        <v>0</v>
      </c>
      <c r="E453" s="244">
        <v>0</v>
      </c>
      <c r="F453" s="54" t="str">
        <f t="shared" si="9"/>
        <v>-</v>
      </c>
    </row>
    <row r="454" spans="1:6" ht="24"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24" x14ac:dyDescent="0.2">
      <c r="A456" s="55" t="s">
        <v>916</v>
      </c>
      <c r="B456" s="234" t="s">
        <v>917</v>
      </c>
      <c r="C456" s="52" t="s">
        <v>916</v>
      </c>
      <c r="D456" s="244">
        <v>0</v>
      </c>
      <c r="E456" s="244">
        <v>0</v>
      </c>
      <c r="F456" s="54" t="str">
        <f t="shared" si="9"/>
        <v>-</v>
      </c>
    </row>
    <row r="457" spans="1:6" ht="24"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0</v>
      </c>
      <c r="F472" s="54" t="str">
        <f t="shared" si="9"/>
        <v>-</v>
      </c>
    </row>
    <row r="473" spans="1:6" ht="24" x14ac:dyDescent="0.2">
      <c r="A473" s="55">
        <v>831</v>
      </c>
      <c r="B473" s="87" t="s">
        <v>950</v>
      </c>
      <c r="C473" s="52" t="s">
        <v>951</v>
      </c>
      <c r="D473" s="53">
        <f>SUM(D474:D476)</f>
        <v>0</v>
      </c>
      <c r="E473" s="53">
        <f>SUM(E474:E476)</f>
        <v>0</v>
      </c>
      <c r="F473" s="54" t="str">
        <f t="shared" si="9"/>
        <v>-</v>
      </c>
    </row>
    <row r="474" spans="1:6" ht="12.75" customHeight="1" x14ac:dyDescent="0.2">
      <c r="A474" s="55">
        <v>8312</v>
      </c>
      <c r="B474" s="87" t="s">
        <v>952</v>
      </c>
      <c r="C474" s="52" t="s">
        <v>953</v>
      </c>
      <c r="D474" s="244">
        <v>0</v>
      </c>
      <c r="E474" s="244">
        <v>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4" x14ac:dyDescent="0.2">
      <c r="A477" s="55">
        <v>832</v>
      </c>
      <c r="B477" s="234" t="s">
        <v>958</v>
      </c>
      <c r="C477" s="52" t="s">
        <v>959</v>
      </c>
      <c r="D477" s="244">
        <v>0</v>
      </c>
      <c r="E477" s="244">
        <v>0</v>
      </c>
      <c r="F477" s="54" t="str">
        <f t="shared" si="9"/>
        <v>-</v>
      </c>
    </row>
    <row r="478" spans="1:6" ht="24" x14ac:dyDescent="0.2">
      <c r="A478" s="55">
        <v>833</v>
      </c>
      <c r="B478" s="87" t="s">
        <v>960</v>
      </c>
      <c r="C478" s="52" t="s">
        <v>961</v>
      </c>
      <c r="D478" s="53">
        <f>SUM(D479:D480)</f>
        <v>0</v>
      </c>
      <c r="E478" s="53">
        <f>SUM(E479:E480)</f>
        <v>0</v>
      </c>
      <c r="F478" s="54" t="str">
        <f t="shared" si="9"/>
        <v>-</v>
      </c>
    </row>
    <row r="479" spans="1:6" ht="24"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4"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v>0</v>
      </c>
      <c r="E536" s="244">
        <v>0</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4"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4"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4"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4" x14ac:dyDescent="0.2">
      <c r="A587" s="55">
        <v>533</v>
      </c>
      <c r="B587" s="87" t="s">
        <v>1170</v>
      </c>
      <c r="C587" s="52" t="s">
        <v>1171</v>
      </c>
      <c r="D587" s="53">
        <f>SUM(D588:D589)</f>
        <v>0</v>
      </c>
      <c r="E587" s="53">
        <f>SUM(E588:E589)</f>
        <v>0</v>
      </c>
      <c r="F587" s="54" t="str">
        <f t="shared" si="11"/>
        <v>-</v>
      </c>
    </row>
    <row r="588" spans="1:6" ht="24"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4"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4" x14ac:dyDescent="0.2">
      <c r="A593" s="55">
        <v>54</v>
      </c>
      <c r="B593" s="234" t="s">
        <v>1181</v>
      </c>
      <c r="C593" s="52" t="s">
        <v>1182</v>
      </c>
      <c r="D593" s="53">
        <v>0</v>
      </c>
      <c r="E593" s="53">
        <v>0</v>
      </c>
      <c r="F593" s="54" t="str">
        <f t="shared" si="11"/>
        <v>-</v>
      </c>
    </row>
    <row r="594" spans="1:6" ht="24"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4"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24" x14ac:dyDescent="0.2">
      <c r="A601" s="55">
        <v>5423</v>
      </c>
      <c r="B601" s="87" t="s">
        <v>1197</v>
      </c>
      <c r="C601" s="52" t="s">
        <v>1198</v>
      </c>
      <c r="D601" s="244">
        <v>0</v>
      </c>
      <c r="E601" s="244">
        <v>0</v>
      </c>
      <c r="F601" s="54" t="str">
        <f t="shared" si="11"/>
        <v>-</v>
      </c>
    </row>
    <row r="602" spans="1:6" ht="24" x14ac:dyDescent="0.2">
      <c r="A602" s="55">
        <v>5424</v>
      </c>
      <c r="B602" s="87" t="s">
        <v>1199</v>
      </c>
      <c r="C602" s="52" t="s">
        <v>1200</v>
      </c>
      <c r="D602" s="244">
        <v>0</v>
      </c>
      <c r="E602" s="244">
        <v>0</v>
      </c>
      <c r="F602" s="54" t="str">
        <f t="shared" si="11"/>
        <v>-</v>
      </c>
    </row>
    <row r="603" spans="1:6" ht="24"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4" x14ac:dyDescent="0.2">
      <c r="A605" s="55">
        <v>544</v>
      </c>
      <c r="B605" s="87" t="s">
        <v>1205</v>
      </c>
      <c r="C605" s="52" t="s">
        <v>1206</v>
      </c>
      <c r="D605" s="53">
        <f>SUM(D606:D611)</f>
        <v>0</v>
      </c>
      <c r="E605" s="53">
        <f>SUM(E606:E611)</f>
        <v>0</v>
      </c>
      <c r="F605" s="54" t="str">
        <f t="shared" si="11"/>
        <v>-</v>
      </c>
    </row>
    <row r="606" spans="1:6" ht="24" x14ac:dyDescent="0.2">
      <c r="A606" s="55">
        <v>5443</v>
      </c>
      <c r="B606" s="87" t="s">
        <v>1207</v>
      </c>
      <c r="C606" s="52" t="s">
        <v>1208</v>
      </c>
      <c r="D606" s="244">
        <v>0</v>
      </c>
      <c r="E606" s="244">
        <v>0</v>
      </c>
      <c r="F606" s="54" t="str">
        <f t="shared" si="11"/>
        <v>-</v>
      </c>
    </row>
    <row r="607" spans="1:6" ht="24" x14ac:dyDescent="0.2">
      <c r="A607" s="55">
        <v>5444</v>
      </c>
      <c r="B607" s="234" t="s">
        <v>1209</v>
      </c>
      <c r="C607" s="52" t="s">
        <v>1210</v>
      </c>
      <c r="D607" s="244">
        <v>0</v>
      </c>
      <c r="E607" s="244">
        <v>0</v>
      </c>
      <c r="F607" s="54" t="str">
        <f t="shared" si="11"/>
        <v>-</v>
      </c>
    </row>
    <row r="608" spans="1:6" ht="24"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24" x14ac:dyDescent="0.2">
      <c r="A611" s="55">
        <v>5448</v>
      </c>
      <c r="B611" s="87" t="s">
        <v>1217</v>
      </c>
      <c r="C611" s="52" t="s">
        <v>1218</v>
      </c>
      <c r="D611" s="244">
        <v>0</v>
      </c>
      <c r="E611" s="244">
        <v>0</v>
      </c>
      <c r="F611" s="54" t="str">
        <f t="shared" si="11"/>
        <v>-</v>
      </c>
    </row>
    <row r="612" spans="1:6" ht="24" x14ac:dyDescent="0.2">
      <c r="A612" s="55">
        <v>545</v>
      </c>
      <c r="B612" s="87" t="s">
        <v>1219</v>
      </c>
      <c r="C612" s="52" t="s">
        <v>1220</v>
      </c>
      <c r="D612" s="53">
        <f>SUM(D613:D616)</f>
        <v>0</v>
      </c>
      <c r="E612" s="53">
        <f>SUM(E613:E616)</f>
        <v>0</v>
      </c>
      <c r="F612" s="54" t="str">
        <f t="shared" ref="F612:F647" si="12">IF(D612&lt;&gt;0,IF(E612/D612&gt;=100,"&gt;&gt;100",E612/D612*100),"-")</f>
        <v>-</v>
      </c>
    </row>
    <row r="613" spans="1:6" ht="24"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24"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4" x14ac:dyDescent="0.2">
      <c r="A623" s="55">
        <v>5476</v>
      </c>
      <c r="B623" s="87" t="s">
        <v>1241</v>
      </c>
      <c r="C623" s="52" t="s">
        <v>1242</v>
      </c>
      <c r="D623" s="244">
        <v>0</v>
      </c>
      <c r="E623" s="244">
        <v>0</v>
      </c>
      <c r="F623" s="54" t="str">
        <f t="shared" si="12"/>
        <v>-</v>
      </c>
    </row>
    <row r="624" spans="1:6" ht="24"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24"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9964503</v>
      </c>
      <c r="E639" s="53">
        <f>E412+E420</f>
        <v>11203830.41</v>
      </c>
      <c r="F639" s="54">
        <f t="shared" si="12"/>
        <v>112.43742322120833</v>
      </c>
    </row>
    <row r="640" spans="1:6" ht="12.75" customHeight="1" x14ac:dyDescent="0.2">
      <c r="A640" s="55" t="s">
        <v>606</v>
      </c>
      <c r="B640" s="87" t="s">
        <v>1275</v>
      </c>
      <c r="C640" s="52" t="s">
        <v>1276</v>
      </c>
      <c r="D640" s="53">
        <f>D413+D528</f>
        <v>9934451</v>
      </c>
      <c r="E640" s="53">
        <f>E413+E528</f>
        <v>11223328.899999999</v>
      </c>
      <c r="F640" s="54">
        <f t="shared" si="12"/>
        <v>112.9738210999279</v>
      </c>
    </row>
    <row r="641" spans="1:6" ht="12.75" customHeight="1" x14ac:dyDescent="0.2">
      <c r="A641" s="55" t="s">
        <v>606</v>
      </c>
      <c r="B641" s="87" t="s">
        <v>1277</v>
      </c>
      <c r="C641" s="52" t="s">
        <v>1278</v>
      </c>
      <c r="D641" s="53">
        <f>IF(D639&gt;=D640,D639-D640,0)</f>
        <v>30052</v>
      </c>
      <c r="E641" s="53">
        <f>IF(E639&gt;=E640,E639-E640,0)</f>
        <v>0</v>
      </c>
      <c r="F641" s="54">
        <f t="shared" si="12"/>
        <v>0</v>
      </c>
    </row>
    <row r="642" spans="1:6" ht="12.75" customHeight="1" x14ac:dyDescent="0.2">
      <c r="A642" s="55" t="s">
        <v>606</v>
      </c>
      <c r="B642" s="87" t="s">
        <v>1279</v>
      </c>
      <c r="C642" s="52" t="s">
        <v>1280</v>
      </c>
      <c r="D642" s="53">
        <f>IF(D640&gt;=D639,D640-D639,0)</f>
        <v>0</v>
      </c>
      <c r="E642" s="53">
        <f>IF(E640&gt;=E639,E640-E639,0)</f>
        <v>19498.489999998361</v>
      </c>
      <c r="F642" s="54" t="str">
        <f t="shared" si="12"/>
        <v>-</v>
      </c>
    </row>
    <row r="643" spans="1:6" ht="24" x14ac:dyDescent="0.2">
      <c r="A643" s="62" t="s">
        <v>1281</v>
      </c>
      <c r="B643" s="87" t="s">
        <v>1282</v>
      </c>
      <c r="C643" s="63" t="s">
        <v>1281</v>
      </c>
      <c r="D643" s="53">
        <f>IF(D416-D417+D637-D638&gt;=0,D416-D417+D637-D638,0)</f>
        <v>0</v>
      </c>
      <c r="E643" s="53">
        <f>IF(E416-E417+E637-E638&gt;=0,E416-E417+E637-E638,0)</f>
        <v>0</v>
      </c>
      <c r="F643" s="54" t="str">
        <f t="shared" si="12"/>
        <v>-</v>
      </c>
    </row>
    <row r="644" spans="1:6" ht="24" x14ac:dyDescent="0.2">
      <c r="A644" s="62" t="s">
        <v>1283</v>
      </c>
      <c r="B644" s="87" t="s">
        <v>1284</v>
      </c>
      <c r="C644" s="63" t="s">
        <v>1283</v>
      </c>
      <c r="D644" s="53">
        <f>IF(D417-D416+D638-D637&gt;=0,D417-D416+D638-D637,0)</f>
        <v>36924</v>
      </c>
      <c r="E644" s="53">
        <f>IF(E417-E416+E638-E637&gt;=0,E417-E416+E638-E637,0)</f>
        <v>6964.21</v>
      </c>
      <c r="F644" s="54">
        <f t="shared" si="12"/>
        <v>18.860930560069331</v>
      </c>
    </row>
    <row r="645" spans="1:6" ht="24" x14ac:dyDescent="0.2">
      <c r="A645" s="55" t="s">
        <v>606</v>
      </c>
      <c r="B645" s="87" t="s">
        <v>1285</v>
      </c>
      <c r="C645" s="52" t="s">
        <v>1286</v>
      </c>
      <c r="D645" s="53">
        <f>IF(D641+D643-D642-D644&gt;=0,D641+D643-D642-D644,0)</f>
        <v>0</v>
      </c>
      <c r="E645" s="53">
        <f>IF(E641+E643-E642-E644&gt;=0,E641+E643-E642-E644,0)</f>
        <v>0</v>
      </c>
      <c r="F645" s="54" t="str">
        <f t="shared" si="12"/>
        <v>-</v>
      </c>
    </row>
    <row r="646" spans="1:6" ht="24" x14ac:dyDescent="0.2">
      <c r="A646" s="55" t="s">
        <v>606</v>
      </c>
      <c r="B646" s="87" t="s">
        <v>1287</v>
      </c>
      <c r="C646" s="52" t="s">
        <v>1288</v>
      </c>
      <c r="D646" s="53">
        <f>IF(D642+D644-D641-D643&gt;=0,D642+D644-D641-D643,0)</f>
        <v>6872</v>
      </c>
      <c r="E646" s="53">
        <f>IF(E642+E644-E641-E643&gt;=0,E642+E644-E641-E643,0)</f>
        <v>26462.69999999836</v>
      </c>
      <c r="F646" s="54">
        <f t="shared" si="12"/>
        <v>385.08003492430674</v>
      </c>
    </row>
    <row r="647" spans="1:6" ht="24" x14ac:dyDescent="0.2">
      <c r="A647" s="57" t="s">
        <v>1289</v>
      </c>
      <c r="B647" s="235" t="s">
        <v>1290</v>
      </c>
      <c r="C647" s="58" t="s">
        <v>1289</v>
      </c>
      <c r="D647" s="245">
        <v>711286</v>
      </c>
      <c r="E647" s="245">
        <v>847574.62</v>
      </c>
      <c r="F647" s="59">
        <f t="shared" si="12"/>
        <v>119.16087480985145</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v>
      </c>
      <c r="E649" s="244">
        <v>3.47</v>
      </c>
      <c r="F649" s="54">
        <f t="shared" ref="F649:F712" si="13">IF(D649&lt;&gt;0,IF(E649/D649&gt;=100,"&gt;&gt;100",E649/D649*100),"-")</f>
        <v>115.66666666666667</v>
      </c>
    </row>
    <row r="650" spans="1:6" ht="12.75" customHeight="1" x14ac:dyDescent="0.2">
      <c r="A650" s="55" t="s">
        <v>1294</v>
      </c>
      <c r="B650" s="87" t="s">
        <v>1295</v>
      </c>
      <c r="C650" s="52" t="s">
        <v>1294</v>
      </c>
      <c r="D650" s="244">
        <v>9998600</v>
      </c>
      <c r="E650" s="244">
        <v>11075692.41</v>
      </c>
      <c r="F650" s="54">
        <f t="shared" si="13"/>
        <v>110.77243224051368</v>
      </c>
    </row>
    <row r="651" spans="1:6" ht="12.75" customHeight="1" x14ac:dyDescent="0.2">
      <c r="A651" s="55" t="s">
        <v>1296</v>
      </c>
      <c r="B651" s="87" t="s">
        <v>1297</v>
      </c>
      <c r="C651" s="52" t="s">
        <v>1296</v>
      </c>
      <c r="D651" s="244">
        <v>9998600</v>
      </c>
      <c r="E651" s="244">
        <v>11075692.41</v>
      </c>
      <c r="F651" s="54">
        <f t="shared" si="13"/>
        <v>110.77243224051368</v>
      </c>
    </row>
    <row r="652" spans="1:6" ht="24" x14ac:dyDescent="0.2">
      <c r="A652" s="55">
        <v>11</v>
      </c>
      <c r="B652" s="87" t="s">
        <v>1298</v>
      </c>
      <c r="C652" s="52" t="s">
        <v>1299</v>
      </c>
      <c r="D652" s="53">
        <f>+D649+D650-D651</f>
        <v>3</v>
      </c>
      <c r="E652" s="53">
        <f>+E649+E650-E651</f>
        <v>3.4700000006705523</v>
      </c>
      <c r="F652" s="54">
        <f t="shared" si="13"/>
        <v>115.66666668901841</v>
      </c>
    </row>
    <row r="653" spans="1:6" ht="24" x14ac:dyDescent="0.2">
      <c r="A653" s="55" t="s">
        <v>606</v>
      </c>
      <c r="B653" s="87" t="s">
        <v>1300</v>
      </c>
      <c r="C653" s="52" t="s">
        <v>1301</v>
      </c>
      <c r="D653" s="264">
        <v>0</v>
      </c>
      <c r="E653" s="264">
        <v>0</v>
      </c>
      <c r="F653" s="54" t="str">
        <f t="shared" si="13"/>
        <v>-</v>
      </c>
    </row>
    <row r="654" spans="1:6" ht="24" x14ac:dyDescent="0.2">
      <c r="A654" s="55" t="s">
        <v>606</v>
      </c>
      <c r="B654" s="87" t="s">
        <v>1302</v>
      </c>
      <c r="C654" s="52" t="s">
        <v>1303</v>
      </c>
      <c r="D654" s="264">
        <v>25</v>
      </c>
      <c r="E654" s="264">
        <v>24</v>
      </c>
      <c r="F654" s="54">
        <f t="shared" si="13"/>
        <v>96</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24</v>
      </c>
      <c r="E656" s="264">
        <v>24</v>
      </c>
      <c r="F656" s="54">
        <f t="shared" si="13"/>
        <v>100</v>
      </c>
    </row>
    <row r="657" spans="1:6" ht="24"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4"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0</v>
      </c>
      <c r="E673" s="244">
        <v>0</v>
      </c>
      <c r="F673" s="54" t="str">
        <f t="shared" si="13"/>
        <v>-</v>
      </c>
    </row>
    <row r="674" spans="1:6" ht="24" x14ac:dyDescent="0.2">
      <c r="A674" s="55">
        <v>63426</v>
      </c>
      <c r="B674" s="234" t="s">
        <v>1343</v>
      </c>
      <c r="C674" s="52" t="s">
        <v>1344</v>
      </c>
      <c r="D674" s="244">
        <v>0</v>
      </c>
      <c r="E674" s="244">
        <v>0</v>
      </c>
      <c r="F674" s="54" t="str">
        <f t="shared" si="13"/>
        <v>-</v>
      </c>
    </row>
    <row r="675" spans="1:6" ht="24" x14ac:dyDescent="0.2">
      <c r="A675" s="55">
        <v>63612</v>
      </c>
      <c r="B675" s="234" t="s">
        <v>1345</v>
      </c>
      <c r="C675" s="52" t="s">
        <v>1346</v>
      </c>
      <c r="D675" s="244">
        <v>0</v>
      </c>
      <c r="E675" s="244">
        <v>0</v>
      </c>
      <c r="F675" s="54" t="str">
        <f t="shared" si="13"/>
        <v>-</v>
      </c>
    </row>
    <row r="676" spans="1:6" ht="24" x14ac:dyDescent="0.2">
      <c r="A676" s="55">
        <v>63613</v>
      </c>
      <c r="B676" s="234" t="s">
        <v>1347</v>
      </c>
      <c r="C676" s="52" t="s">
        <v>1348</v>
      </c>
      <c r="D676" s="244">
        <v>0</v>
      </c>
      <c r="E676" s="244">
        <v>0</v>
      </c>
      <c r="F676" s="54" t="str">
        <f t="shared" si="13"/>
        <v>-</v>
      </c>
    </row>
    <row r="677" spans="1:6" ht="24" x14ac:dyDescent="0.2">
      <c r="A677" s="55">
        <v>63622</v>
      </c>
      <c r="B677" s="234" t="s">
        <v>1349</v>
      </c>
      <c r="C677" s="52" t="s">
        <v>1350</v>
      </c>
      <c r="D677" s="244">
        <v>0</v>
      </c>
      <c r="E677" s="244">
        <v>0</v>
      </c>
      <c r="F677" s="54" t="str">
        <f t="shared" si="13"/>
        <v>-</v>
      </c>
    </row>
    <row r="678" spans="1:6" ht="24"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4" x14ac:dyDescent="0.2">
      <c r="A684" s="55">
        <v>63716</v>
      </c>
      <c r="B684" s="234" t="s">
        <v>1358</v>
      </c>
      <c r="C684" s="56">
        <v>63716</v>
      </c>
      <c r="D684" s="244">
        <v>0</v>
      </c>
      <c r="E684" s="244">
        <v>0</v>
      </c>
      <c r="F684" s="54" t="str">
        <f t="shared" si="13"/>
        <v>-</v>
      </c>
    </row>
    <row r="685" spans="1:6" ht="24" x14ac:dyDescent="0.2">
      <c r="A685" s="55">
        <v>63717</v>
      </c>
      <c r="B685" s="234" t="s">
        <v>1359</v>
      </c>
      <c r="C685" s="56">
        <v>63717</v>
      </c>
      <c r="D685" s="244">
        <v>0</v>
      </c>
      <c r="E685" s="244">
        <v>0</v>
      </c>
      <c r="F685" s="54" t="str">
        <f t="shared" si="13"/>
        <v>-</v>
      </c>
    </row>
    <row r="686" spans="1:6" ht="24" x14ac:dyDescent="0.2">
      <c r="A686" s="55">
        <v>63721</v>
      </c>
      <c r="B686" s="234" t="s">
        <v>1360</v>
      </c>
      <c r="C686" s="56">
        <v>63721</v>
      </c>
      <c r="D686" s="244">
        <v>0</v>
      </c>
      <c r="E686" s="244">
        <v>0</v>
      </c>
      <c r="F686" s="54" t="str">
        <f t="shared" si="13"/>
        <v>-</v>
      </c>
    </row>
    <row r="687" spans="1:6" ht="24"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4" x14ac:dyDescent="0.2">
      <c r="A692" s="55">
        <v>63727</v>
      </c>
      <c r="B692" s="234" t="s">
        <v>1366</v>
      </c>
      <c r="C692" s="56">
        <v>63727</v>
      </c>
      <c r="D692" s="244">
        <v>0</v>
      </c>
      <c r="E692" s="244">
        <v>0</v>
      </c>
      <c r="F692" s="54" t="str">
        <f t="shared" si="13"/>
        <v>-</v>
      </c>
    </row>
    <row r="693" spans="1:6" ht="24"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4" x14ac:dyDescent="0.2">
      <c r="A696" s="55" t="s">
        <v>1372</v>
      </c>
      <c r="B696" s="234" t="s">
        <v>1373</v>
      </c>
      <c r="C696" s="52" t="s">
        <v>1372</v>
      </c>
      <c r="D696" s="244">
        <v>0</v>
      </c>
      <c r="E696" s="244">
        <v>0</v>
      </c>
      <c r="F696" s="54" t="str">
        <f t="shared" si="13"/>
        <v>-</v>
      </c>
    </row>
    <row r="697" spans="1:6" ht="24"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4" x14ac:dyDescent="0.2">
      <c r="A700" s="55" t="s">
        <v>1380</v>
      </c>
      <c r="B700" s="234" t="s">
        <v>1381</v>
      </c>
      <c r="C700" s="52" t="s">
        <v>1380</v>
      </c>
      <c r="D700" s="244">
        <v>0</v>
      </c>
      <c r="E700" s="244">
        <v>0</v>
      </c>
      <c r="F700" s="54" t="str">
        <f t="shared" si="13"/>
        <v>-</v>
      </c>
    </row>
    <row r="701" spans="1:6" ht="24"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4" x14ac:dyDescent="0.2">
      <c r="A708" s="55">
        <v>64376</v>
      </c>
      <c r="B708" s="234" t="s">
        <v>1396</v>
      </c>
      <c r="C708" s="52" t="s">
        <v>1397</v>
      </c>
      <c r="D708" s="244">
        <v>0</v>
      </c>
      <c r="E708" s="244">
        <v>0</v>
      </c>
      <c r="F708" s="54" t="str">
        <f t="shared" si="13"/>
        <v>-</v>
      </c>
    </row>
    <row r="709" spans="1:6" ht="24"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0</v>
      </c>
      <c r="E710" s="244">
        <v>0</v>
      </c>
      <c r="F710" s="54" t="str">
        <f t="shared" si="13"/>
        <v>-</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0</v>
      </c>
      <c r="E712" s="244">
        <v>0</v>
      </c>
      <c r="F712" s="54" t="str">
        <f t="shared" si="13"/>
        <v>-</v>
      </c>
    </row>
    <row r="713" spans="1:6" ht="24" x14ac:dyDescent="0.2">
      <c r="A713" s="55">
        <v>66341</v>
      </c>
      <c r="B713" s="87" t="s">
        <v>1406</v>
      </c>
      <c r="C713" s="56">
        <v>66341</v>
      </c>
      <c r="D713" s="244">
        <v>0</v>
      </c>
      <c r="E713" s="244">
        <v>0</v>
      </c>
      <c r="F713" s="54" t="str">
        <f t="shared" ref="F713:F776" si="14">IF(D713&lt;&gt;0,IF(E713/D713&gt;=100,"&gt;&gt;100",E713/D713*100),"-")</f>
        <v>-</v>
      </c>
    </row>
    <row r="714" spans="1:6" ht="24" x14ac:dyDescent="0.2">
      <c r="A714" s="55">
        <v>66342</v>
      </c>
      <c r="B714" s="87" t="s">
        <v>1407</v>
      </c>
      <c r="C714" s="56">
        <v>66342</v>
      </c>
      <c r="D714" s="244">
        <v>0</v>
      </c>
      <c r="E714" s="244">
        <v>0</v>
      </c>
      <c r="F714" s="54" t="str">
        <f t="shared" si="14"/>
        <v>-</v>
      </c>
    </row>
    <row r="715" spans="1:6" ht="24"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0</v>
      </c>
      <c r="E716" s="244">
        <v>0</v>
      </c>
      <c r="F716" s="54" t="str">
        <f t="shared" si="14"/>
        <v>-</v>
      </c>
    </row>
    <row r="717" spans="1:6" ht="12.75" customHeight="1" x14ac:dyDescent="0.2">
      <c r="A717" s="55">
        <v>31215</v>
      </c>
      <c r="B717" s="87" t="s">
        <v>1411</v>
      </c>
      <c r="C717" s="52" t="s">
        <v>1412</v>
      </c>
      <c r="D717" s="244">
        <v>3621</v>
      </c>
      <c r="E717" s="244">
        <v>3621.39</v>
      </c>
      <c r="F717" s="54">
        <f t="shared" si="14"/>
        <v>100.01077050538525</v>
      </c>
    </row>
    <row r="718" spans="1:6" ht="12.75" customHeight="1" x14ac:dyDescent="0.2">
      <c r="A718" s="55">
        <v>32121</v>
      </c>
      <c r="B718" s="87" t="s">
        <v>1413</v>
      </c>
      <c r="C718" s="52" t="s">
        <v>1414</v>
      </c>
      <c r="D718" s="244">
        <v>80524</v>
      </c>
      <c r="E718" s="244">
        <v>104600.23</v>
      </c>
      <c r="F718" s="54">
        <f t="shared" si="14"/>
        <v>129.89944612786252</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150000</v>
      </c>
      <c r="E720" s="244">
        <v>150000</v>
      </c>
      <c r="F720" s="54">
        <f t="shared" si="14"/>
        <v>100</v>
      </c>
    </row>
    <row r="721" spans="1:6" ht="12.75" customHeight="1" x14ac:dyDescent="0.2">
      <c r="A721" s="55" t="s">
        <v>1419</v>
      </c>
      <c r="B721" s="87" t="s">
        <v>1420</v>
      </c>
      <c r="C721" s="52" t="s">
        <v>1419</v>
      </c>
      <c r="D721" s="244">
        <v>0</v>
      </c>
      <c r="E721" s="244">
        <v>0</v>
      </c>
      <c r="F721" s="54" t="str">
        <f t="shared" si="14"/>
        <v>-</v>
      </c>
    </row>
    <row r="722" spans="1:6" ht="12.75" customHeight="1" x14ac:dyDescent="0.2">
      <c r="A722" s="55" t="s">
        <v>1421</v>
      </c>
      <c r="B722" s="87" t="s">
        <v>1422</v>
      </c>
      <c r="C722" s="52" t="s">
        <v>1421</v>
      </c>
      <c r="D722" s="244">
        <v>158348</v>
      </c>
      <c r="E722" s="244">
        <v>0</v>
      </c>
      <c r="F722" s="54">
        <f t="shared" si="14"/>
        <v>0</v>
      </c>
    </row>
    <row r="723" spans="1:6" ht="12.75" customHeight="1" x14ac:dyDescent="0.2">
      <c r="A723" s="55" t="s">
        <v>1423</v>
      </c>
      <c r="B723" s="87" t="s">
        <v>1424</v>
      </c>
      <c r="C723" s="52" t="s">
        <v>1423</v>
      </c>
      <c r="D723" s="244">
        <v>61774</v>
      </c>
      <c r="E723" s="244">
        <v>0</v>
      </c>
      <c r="F723" s="54">
        <f t="shared" si="14"/>
        <v>0</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0</v>
      </c>
      <c r="E725" s="244">
        <v>0</v>
      </c>
      <c r="F725" s="54" t="str">
        <f t="shared" si="14"/>
        <v>-</v>
      </c>
    </row>
    <row r="726" spans="1:6" ht="12.75" customHeight="1" x14ac:dyDescent="0.2">
      <c r="A726" s="55" t="s">
        <v>1429</v>
      </c>
      <c r="B726" s="87" t="s">
        <v>1430</v>
      </c>
      <c r="C726" s="52" t="s">
        <v>1429</v>
      </c>
      <c r="D726" s="244">
        <v>0</v>
      </c>
      <c r="E726" s="244">
        <v>0</v>
      </c>
      <c r="F726" s="54" t="str">
        <f t="shared" si="14"/>
        <v>-</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24" x14ac:dyDescent="0.2">
      <c r="A741" s="55">
        <v>34224</v>
      </c>
      <c r="B741" s="87" t="s">
        <v>1459</v>
      </c>
      <c r="C741" s="52" t="s">
        <v>1460</v>
      </c>
      <c r="D741" s="244">
        <v>0</v>
      </c>
      <c r="E741" s="244">
        <v>0</v>
      </c>
      <c r="F741" s="54" t="str">
        <f t="shared" si="14"/>
        <v>-</v>
      </c>
    </row>
    <row r="742" spans="1:6" ht="24" x14ac:dyDescent="0.2">
      <c r="A742" s="55">
        <v>34233</v>
      </c>
      <c r="B742" s="87" t="s">
        <v>1461</v>
      </c>
      <c r="C742" s="52" t="s">
        <v>1462</v>
      </c>
      <c r="D742" s="244">
        <v>0</v>
      </c>
      <c r="E742" s="244">
        <v>0</v>
      </c>
      <c r="F742" s="54" t="str">
        <f t="shared" si="14"/>
        <v>-</v>
      </c>
    </row>
    <row r="743" spans="1:6" ht="24" x14ac:dyDescent="0.2">
      <c r="A743" s="55">
        <v>34234</v>
      </c>
      <c r="B743" s="234" t="s">
        <v>1463</v>
      </c>
      <c r="C743" s="52" t="s">
        <v>1464</v>
      </c>
      <c r="D743" s="244">
        <v>0</v>
      </c>
      <c r="E743" s="244">
        <v>0</v>
      </c>
      <c r="F743" s="54" t="str">
        <f t="shared" si="14"/>
        <v>-</v>
      </c>
    </row>
    <row r="744" spans="1:6" ht="24"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4"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4" x14ac:dyDescent="0.2">
      <c r="A756" s="55">
        <v>34286</v>
      </c>
      <c r="B756" s="234" t="s">
        <v>1489</v>
      </c>
      <c r="C756" s="52" t="s">
        <v>1490</v>
      </c>
      <c r="D756" s="244">
        <v>0</v>
      </c>
      <c r="E756" s="244">
        <v>0</v>
      </c>
      <c r="F756" s="54" t="str">
        <f t="shared" si="14"/>
        <v>-</v>
      </c>
    </row>
    <row r="757" spans="1:6" ht="24"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4"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24" x14ac:dyDescent="0.2">
      <c r="A773" s="55">
        <v>36328</v>
      </c>
      <c r="B773" s="87" t="s">
        <v>1523</v>
      </c>
      <c r="C773" s="52" t="s">
        <v>1524</v>
      </c>
      <c r="D773" s="244">
        <v>0</v>
      </c>
      <c r="E773" s="244">
        <v>0</v>
      </c>
      <c r="F773" s="54" t="str">
        <f t="shared" si="14"/>
        <v>-</v>
      </c>
    </row>
    <row r="774" spans="1:6" ht="24"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4" x14ac:dyDescent="0.2">
      <c r="A779" s="55" t="s">
        <v>1535</v>
      </c>
      <c r="B779" s="234" t="s">
        <v>1536</v>
      </c>
      <c r="C779" s="56" t="s">
        <v>1535</v>
      </c>
      <c r="D779" s="244">
        <v>0</v>
      </c>
      <c r="E779" s="244">
        <v>0</v>
      </c>
      <c r="F779" s="54" t="str">
        <f t="shared" si="15"/>
        <v>-</v>
      </c>
    </row>
    <row r="780" spans="1:6" ht="24"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24"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4" x14ac:dyDescent="0.2">
      <c r="A785" s="55" t="s">
        <v>1547</v>
      </c>
      <c r="B785" s="234" t="s">
        <v>1548</v>
      </c>
      <c r="C785" s="56" t="s">
        <v>1547</v>
      </c>
      <c r="D785" s="244">
        <v>0</v>
      </c>
      <c r="E785" s="244">
        <v>0</v>
      </c>
      <c r="F785" s="54" t="str">
        <f t="shared" si="15"/>
        <v>-</v>
      </c>
    </row>
    <row r="786" spans="1:6" ht="24" x14ac:dyDescent="0.2">
      <c r="A786" s="55" t="s">
        <v>1549</v>
      </c>
      <c r="B786" s="234" t="s">
        <v>1550</v>
      </c>
      <c r="C786" s="56" t="s">
        <v>1549</v>
      </c>
      <c r="D786" s="244">
        <v>0</v>
      </c>
      <c r="E786" s="244">
        <v>0</v>
      </c>
      <c r="F786" s="54" t="str">
        <f t="shared" si="15"/>
        <v>-</v>
      </c>
    </row>
    <row r="787" spans="1:6" ht="24" x14ac:dyDescent="0.2">
      <c r="A787" s="55" t="s">
        <v>1551</v>
      </c>
      <c r="B787" s="234" t="s">
        <v>1552</v>
      </c>
      <c r="C787" s="56" t="s">
        <v>1551</v>
      </c>
      <c r="D787" s="244">
        <v>0</v>
      </c>
      <c r="E787" s="244">
        <v>0</v>
      </c>
      <c r="F787" s="54" t="str">
        <f t="shared" si="15"/>
        <v>-</v>
      </c>
    </row>
    <row r="788" spans="1:6" ht="24" x14ac:dyDescent="0.2">
      <c r="A788" s="55" t="s">
        <v>1553</v>
      </c>
      <c r="B788" s="234" t="s">
        <v>1554</v>
      </c>
      <c r="C788" s="56" t="s">
        <v>1553</v>
      </c>
      <c r="D788" s="244">
        <v>0</v>
      </c>
      <c r="E788" s="244">
        <v>0</v>
      </c>
      <c r="F788" s="54" t="str">
        <f t="shared" si="15"/>
        <v>-</v>
      </c>
    </row>
    <row r="789" spans="1:6" ht="24" x14ac:dyDescent="0.2">
      <c r="A789" s="55" t="s">
        <v>1555</v>
      </c>
      <c r="B789" s="234" t="s">
        <v>1556</v>
      </c>
      <c r="C789" s="56" t="s">
        <v>1555</v>
      </c>
      <c r="D789" s="244">
        <v>0</v>
      </c>
      <c r="E789" s="244">
        <v>0</v>
      </c>
      <c r="F789" s="54" t="str">
        <f t="shared" si="15"/>
        <v>-</v>
      </c>
    </row>
    <row r="790" spans="1:6" ht="24" x14ac:dyDescent="0.2">
      <c r="A790" s="55" t="s">
        <v>1557</v>
      </c>
      <c r="B790" s="87" t="s">
        <v>1558</v>
      </c>
      <c r="C790" s="52" t="s">
        <v>1557</v>
      </c>
      <c r="D790" s="244">
        <v>0</v>
      </c>
      <c r="E790" s="244">
        <v>0</v>
      </c>
      <c r="F790" s="54" t="str">
        <f t="shared" si="15"/>
        <v>-</v>
      </c>
    </row>
    <row r="791" spans="1:6" ht="24" x14ac:dyDescent="0.2">
      <c r="A791" s="55" t="s">
        <v>1559</v>
      </c>
      <c r="B791" s="87" t="s">
        <v>1560</v>
      </c>
      <c r="C791" s="52" t="s">
        <v>1559</v>
      </c>
      <c r="D791" s="244">
        <v>0</v>
      </c>
      <c r="E791" s="244">
        <v>0</v>
      </c>
      <c r="F791" s="54" t="str">
        <f t="shared" si="15"/>
        <v>-</v>
      </c>
    </row>
    <row r="792" spans="1:6" ht="24" x14ac:dyDescent="0.2">
      <c r="A792" s="55" t="s">
        <v>1561</v>
      </c>
      <c r="B792" s="87" t="s">
        <v>1562</v>
      </c>
      <c r="C792" s="52" t="s">
        <v>1561</v>
      </c>
      <c r="D792" s="244">
        <v>0</v>
      </c>
      <c r="E792" s="244">
        <v>0</v>
      </c>
      <c r="F792" s="54" t="str">
        <f t="shared" si="15"/>
        <v>-</v>
      </c>
    </row>
    <row r="793" spans="1:6" ht="24"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4" x14ac:dyDescent="0.2">
      <c r="A797" s="55" t="s">
        <v>1571</v>
      </c>
      <c r="B797" s="87" t="s">
        <v>1572</v>
      </c>
      <c r="C797" s="52" t="s">
        <v>1571</v>
      </c>
      <c r="D797" s="244">
        <v>0</v>
      </c>
      <c r="E797" s="244">
        <v>0</v>
      </c>
      <c r="F797" s="54" t="str">
        <f t="shared" si="15"/>
        <v>-</v>
      </c>
    </row>
    <row r="798" spans="1:6" ht="24" x14ac:dyDescent="0.2">
      <c r="A798" s="55" t="s">
        <v>1573</v>
      </c>
      <c r="B798" s="87" t="s">
        <v>1574</v>
      </c>
      <c r="C798" s="52" t="s">
        <v>1573</v>
      </c>
      <c r="D798" s="244">
        <v>0</v>
      </c>
      <c r="E798" s="244">
        <v>0</v>
      </c>
      <c r="F798" s="54" t="str">
        <f t="shared" si="15"/>
        <v>-</v>
      </c>
    </row>
    <row r="799" spans="1:6" ht="24" x14ac:dyDescent="0.2">
      <c r="A799" s="55" t="s">
        <v>1575</v>
      </c>
      <c r="B799" s="87" t="s">
        <v>1576</v>
      </c>
      <c r="C799" s="52" t="s">
        <v>1575</v>
      </c>
      <c r="D799" s="244">
        <v>0</v>
      </c>
      <c r="E799" s="244">
        <v>0</v>
      </c>
      <c r="F799" s="54" t="str">
        <f t="shared" si="15"/>
        <v>-</v>
      </c>
    </row>
    <row r="800" spans="1:6" ht="24" x14ac:dyDescent="0.2">
      <c r="A800" s="55" t="s">
        <v>1577</v>
      </c>
      <c r="B800" s="87" t="s">
        <v>1578</v>
      </c>
      <c r="C800" s="52" t="s">
        <v>1577</v>
      </c>
      <c r="D800" s="244">
        <v>0</v>
      </c>
      <c r="E800" s="244">
        <v>0</v>
      </c>
      <c r="F800" s="54" t="str">
        <f t="shared" si="15"/>
        <v>-</v>
      </c>
    </row>
    <row r="801" spans="1:6" ht="24" x14ac:dyDescent="0.2">
      <c r="A801" s="55" t="s">
        <v>1579</v>
      </c>
      <c r="B801" s="87" t="s">
        <v>1580</v>
      </c>
      <c r="C801" s="52" t="s">
        <v>1579</v>
      </c>
      <c r="D801" s="244">
        <v>0</v>
      </c>
      <c r="E801" s="244">
        <v>0</v>
      </c>
      <c r="F801" s="54" t="str">
        <f t="shared" si="15"/>
        <v>-</v>
      </c>
    </row>
    <row r="802" spans="1:6" ht="24" x14ac:dyDescent="0.2">
      <c r="A802" s="55" t="s">
        <v>1581</v>
      </c>
      <c r="B802" s="87" t="s">
        <v>1582</v>
      </c>
      <c r="C802" s="52" t="s">
        <v>1581</v>
      </c>
      <c r="D802" s="244">
        <v>0</v>
      </c>
      <c r="E802" s="244">
        <v>0</v>
      </c>
      <c r="F802" s="54" t="str">
        <f t="shared" si="15"/>
        <v>-</v>
      </c>
    </row>
    <row r="803" spans="1:6" ht="24"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4" x14ac:dyDescent="0.2">
      <c r="A806" s="55" t="s">
        <v>1589</v>
      </c>
      <c r="B806" s="87" t="s">
        <v>1590</v>
      </c>
      <c r="C806" s="52" t="s">
        <v>1589</v>
      </c>
      <c r="D806" s="244">
        <v>0</v>
      </c>
      <c r="E806" s="244">
        <v>0</v>
      </c>
      <c r="F806" s="54" t="str">
        <f t="shared" si="15"/>
        <v>-</v>
      </c>
    </row>
    <row r="807" spans="1:6" ht="24"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0</v>
      </c>
      <c r="E819" s="244">
        <v>0</v>
      </c>
      <c r="F819" s="54" t="str">
        <f t="shared" si="15"/>
        <v>-</v>
      </c>
    </row>
    <row r="820" spans="1:6" ht="24"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4" x14ac:dyDescent="0.2">
      <c r="A843" s="55" t="s">
        <v>1662</v>
      </c>
      <c r="B843" s="87" t="s">
        <v>1663</v>
      </c>
      <c r="C843" s="56" t="s">
        <v>1662</v>
      </c>
      <c r="D843" s="244">
        <v>0</v>
      </c>
      <c r="E843" s="244">
        <v>0</v>
      </c>
      <c r="F843" s="54" t="str">
        <f t="shared" si="16"/>
        <v>-</v>
      </c>
    </row>
    <row r="844" spans="1:6" ht="24"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4"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24" x14ac:dyDescent="0.2">
      <c r="A848" s="55">
        <v>81332</v>
      </c>
      <c r="B848" s="87" t="s">
        <v>1672</v>
      </c>
      <c r="C848" s="52" t="s">
        <v>1673</v>
      </c>
      <c r="D848" s="244">
        <v>0</v>
      </c>
      <c r="E848" s="244">
        <v>0</v>
      </c>
      <c r="F848" s="54" t="str">
        <f t="shared" si="16"/>
        <v>-</v>
      </c>
    </row>
    <row r="849" spans="1:6" ht="24"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4" x14ac:dyDescent="0.2">
      <c r="A852" s="55">
        <v>81532</v>
      </c>
      <c r="B852" s="234" t="s">
        <v>1680</v>
      </c>
      <c r="C852" s="52" t="s">
        <v>1681</v>
      </c>
      <c r="D852" s="244">
        <v>0</v>
      </c>
      <c r="E852" s="244">
        <v>0</v>
      </c>
      <c r="F852" s="54" t="str">
        <f t="shared" si="16"/>
        <v>-</v>
      </c>
    </row>
    <row r="853" spans="1:6" ht="24" x14ac:dyDescent="0.2">
      <c r="A853" s="55">
        <v>81542</v>
      </c>
      <c r="B853" s="234" t="s">
        <v>1682</v>
      </c>
      <c r="C853" s="52" t="s">
        <v>1683</v>
      </c>
      <c r="D853" s="244">
        <v>0</v>
      </c>
      <c r="E853" s="244">
        <v>0</v>
      </c>
      <c r="F853" s="54" t="str">
        <f t="shared" si="16"/>
        <v>-</v>
      </c>
    </row>
    <row r="854" spans="1:6" ht="24" x14ac:dyDescent="0.2">
      <c r="A854" s="55">
        <v>81552</v>
      </c>
      <c r="B854" s="87" t="s">
        <v>1684</v>
      </c>
      <c r="C854" s="52" t="s">
        <v>1685</v>
      </c>
      <c r="D854" s="244">
        <v>0</v>
      </c>
      <c r="E854" s="244">
        <v>0</v>
      </c>
      <c r="F854" s="54" t="str">
        <f t="shared" si="16"/>
        <v>-</v>
      </c>
    </row>
    <row r="855" spans="1:6" ht="24" x14ac:dyDescent="0.2">
      <c r="A855" s="55">
        <v>81631</v>
      </c>
      <c r="B855" s="234" t="s">
        <v>1686</v>
      </c>
      <c r="C855" s="52" t="s">
        <v>1687</v>
      </c>
      <c r="D855" s="244">
        <v>0</v>
      </c>
      <c r="E855" s="244">
        <v>0</v>
      </c>
      <c r="F855" s="54" t="str">
        <f t="shared" si="16"/>
        <v>-</v>
      </c>
    </row>
    <row r="856" spans="1:6" ht="24"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4" x14ac:dyDescent="0.2">
      <c r="A869" s="55">
        <v>81761</v>
      </c>
      <c r="B869" s="234" t="s">
        <v>1714</v>
      </c>
      <c r="C869" s="52" t="s">
        <v>1715</v>
      </c>
      <c r="D869" s="244">
        <v>0</v>
      </c>
      <c r="E869" s="244">
        <v>0</v>
      </c>
      <c r="F869" s="54" t="str">
        <f t="shared" si="16"/>
        <v>-</v>
      </c>
    </row>
    <row r="870" spans="1:6" ht="24" x14ac:dyDescent="0.2">
      <c r="A870" s="55">
        <v>81762</v>
      </c>
      <c r="B870" s="234" t="s">
        <v>1716</v>
      </c>
      <c r="C870" s="52" t="s">
        <v>1717</v>
      </c>
      <c r="D870" s="244">
        <v>0</v>
      </c>
      <c r="E870" s="244">
        <v>0</v>
      </c>
      <c r="F870" s="54" t="str">
        <f t="shared" si="16"/>
        <v>-</v>
      </c>
    </row>
    <row r="871" spans="1:6" ht="24" x14ac:dyDescent="0.2">
      <c r="A871" s="55">
        <v>81771</v>
      </c>
      <c r="B871" s="87" t="s">
        <v>1718</v>
      </c>
      <c r="C871" s="52" t="s">
        <v>1719</v>
      </c>
      <c r="D871" s="244">
        <v>0</v>
      </c>
      <c r="E871" s="244">
        <v>0</v>
      </c>
      <c r="F871" s="54" t="str">
        <f t="shared" si="16"/>
        <v>-</v>
      </c>
    </row>
    <row r="872" spans="1:6" ht="24"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24" x14ac:dyDescent="0.2">
      <c r="A882" s="55">
        <v>84242</v>
      </c>
      <c r="B882" s="87" t="s">
        <v>1740</v>
      </c>
      <c r="C882" s="52" t="s">
        <v>1741</v>
      </c>
      <c r="D882" s="244">
        <v>0</v>
      </c>
      <c r="E882" s="244">
        <v>0</v>
      </c>
      <c r="F882" s="54" t="str">
        <f t="shared" si="16"/>
        <v>-</v>
      </c>
    </row>
    <row r="883" spans="1:6" ht="24"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4" x14ac:dyDescent="0.2">
      <c r="A885" s="55">
        <v>84431</v>
      </c>
      <c r="B885" s="87" t="s">
        <v>1746</v>
      </c>
      <c r="C885" s="52" t="s">
        <v>1747</v>
      </c>
      <c r="D885" s="244">
        <v>0</v>
      </c>
      <c r="E885" s="244">
        <v>0</v>
      </c>
      <c r="F885" s="54" t="str">
        <f t="shared" si="16"/>
        <v>-</v>
      </c>
    </row>
    <row r="886" spans="1:6" ht="24" x14ac:dyDescent="0.2">
      <c r="A886" s="55">
        <v>84432</v>
      </c>
      <c r="B886" s="87" t="s">
        <v>1748</v>
      </c>
      <c r="C886" s="52" t="s">
        <v>1749</v>
      </c>
      <c r="D886" s="244">
        <v>0</v>
      </c>
      <c r="E886" s="244">
        <v>0</v>
      </c>
      <c r="F886" s="54" t="str">
        <f t="shared" si="16"/>
        <v>-</v>
      </c>
    </row>
    <row r="887" spans="1:6" ht="24" x14ac:dyDescent="0.2">
      <c r="A887" s="55" t="s">
        <v>1750</v>
      </c>
      <c r="B887" s="87" t="s">
        <v>1751</v>
      </c>
      <c r="C887" s="52" t="s">
        <v>1750</v>
      </c>
      <c r="D887" s="244">
        <v>0</v>
      </c>
      <c r="E887" s="244">
        <v>0</v>
      </c>
      <c r="F887" s="54" t="str">
        <f t="shared" si="16"/>
        <v>-</v>
      </c>
    </row>
    <row r="888" spans="1:6" ht="24" x14ac:dyDescent="0.2">
      <c r="A888" s="55">
        <v>84442</v>
      </c>
      <c r="B888" s="87" t="s">
        <v>1752</v>
      </c>
      <c r="C888" s="52" t="s">
        <v>1753</v>
      </c>
      <c r="D888" s="244">
        <v>0</v>
      </c>
      <c r="E888" s="244">
        <v>0</v>
      </c>
      <c r="F888" s="54" t="str">
        <f t="shared" si="16"/>
        <v>-</v>
      </c>
    </row>
    <row r="889" spans="1:6" ht="24" x14ac:dyDescent="0.2">
      <c r="A889" s="55">
        <v>84452</v>
      </c>
      <c r="B889" s="234" t="s">
        <v>1754</v>
      </c>
      <c r="C889" s="52" t="s">
        <v>1755</v>
      </c>
      <c r="D889" s="244">
        <v>0</v>
      </c>
      <c r="E889" s="244">
        <v>0</v>
      </c>
      <c r="F889" s="54" t="str">
        <f t="shared" si="16"/>
        <v>-</v>
      </c>
    </row>
    <row r="890" spans="1:6" ht="24"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4"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4" x14ac:dyDescent="0.2">
      <c r="A910" s="55">
        <v>84761</v>
      </c>
      <c r="B910" s="234" t="s">
        <v>1796</v>
      </c>
      <c r="C910" s="52" t="s">
        <v>1797</v>
      </c>
      <c r="D910" s="244">
        <v>0</v>
      </c>
      <c r="E910" s="244">
        <v>0</v>
      </c>
      <c r="F910" s="54" t="str">
        <f t="shared" si="17"/>
        <v>-</v>
      </c>
    </row>
    <row r="911" spans="1:6" ht="24" x14ac:dyDescent="0.2">
      <c r="A911" s="55">
        <v>84762</v>
      </c>
      <c r="B911" s="234" t="s">
        <v>1798</v>
      </c>
      <c r="C911" s="52" t="s">
        <v>1799</v>
      </c>
      <c r="D911" s="244">
        <v>0</v>
      </c>
      <c r="E911" s="244">
        <v>0</v>
      </c>
      <c r="F911" s="54" t="str">
        <f t="shared" si="17"/>
        <v>-</v>
      </c>
    </row>
    <row r="912" spans="1:6" ht="24" x14ac:dyDescent="0.2">
      <c r="A912" s="55" t="s">
        <v>1800</v>
      </c>
      <c r="B912" s="87" t="s">
        <v>1801</v>
      </c>
      <c r="C912" s="52" t="s">
        <v>1800</v>
      </c>
      <c r="D912" s="244">
        <v>0</v>
      </c>
      <c r="E912" s="244">
        <v>0</v>
      </c>
      <c r="F912" s="54" t="str">
        <f t="shared" si="17"/>
        <v>-</v>
      </c>
    </row>
    <row r="913" spans="1:6" ht="24"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4"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24"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24" x14ac:dyDescent="0.2">
      <c r="A921" s="55">
        <v>51532</v>
      </c>
      <c r="B921" s="87" t="s">
        <v>1818</v>
      </c>
      <c r="C921" s="52" t="s">
        <v>1819</v>
      </c>
      <c r="D921" s="244">
        <v>0</v>
      </c>
      <c r="E921" s="244">
        <v>0</v>
      </c>
      <c r="F921" s="54" t="str">
        <f t="shared" si="17"/>
        <v>-</v>
      </c>
    </row>
    <row r="922" spans="1:6" ht="24" x14ac:dyDescent="0.2">
      <c r="A922" s="55">
        <v>51542</v>
      </c>
      <c r="B922" s="87" t="s">
        <v>1820</v>
      </c>
      <c r="C922" s="52" t="s">
        <v>1821</v>
      </c>
      <c r="D922" s="244">
        <v>0</v>
      </c>
      <c r="E922" s="244">
        <v>0</v>
      </c>
      <c r="F922" s="54" t="str">
        <f t="shared" si="17"/>
        <v>-</v>
      </c>
    </row>
    <row r="923" spans="1:6" ht="24" x14ac:dyDescent="0.2">
      <c r="A923" s="55">
        <v>51552</v>
      </c>
      <c r="B923" s="234" t="s">
        <v>1822</v>
      </c>
      <c r="C923" s="52" t="s">
        <v>1823</v>
      </c>
      <c r="D923" s="244">
        <v>0</v>
      </c>
      <c r="E923" s="244">
        <v>0</v>
      </c>
      <c r="F923" s="54" t="str">
        <f t="shared" si="17"/>
        <v>-</v>
      </c>
    </row>
    <row r="924" spans="1:6" ht="24" x14ac:dyDescent="0.2">
      <c r="A924" s="55">
        <v>51631</v>
      </c>
      <c r="B924" s="87" t="s">
        <v>1824</v>
      </c>
      <c r="C924" s="52" t="s">
        <v>1825</v>
      </c>
      <c r="D924" s="244">
        <v>0</v>
      </c>
      <c r="E924" s="244">
        <v>0</v>
      </c>
      <c r="F924" s="54" t="str">
        <f t="shared" si="17"/>
        <v>-</v>
      </c>
    </row>
    <row r="925" spans="1:6" ht="24"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4" x14ac:dyDescent="0.2">
      <c r="A938" s="55">
        <v>51761</v>
      </c>
      <c r="B938" s="87" t="s">
        <v>1852</v>
      </c>
      <c r="C938" s="52" t="s">
        <v>1853</v>
      </c>
      <c r="D938" s="244">
        <v>0</v>
      </c>
      <c r="E938" s="244">
        <v>0</v>
      </c>
      <c r="F938" s="54" t="str">
        <f t="shared" si="17"/>
        <v>-</v>
      </c>
    </row>
    <row r="939" spans="1:6" ht="24" x14ac:dyDescent="0.2">
      <c r="A939" s="55">
        <v>51762</v>
      </c>
      <c r="B939" s="87" t="s">
        <v>1854</v>
      </c>
      <c r="C939" s="52" t="s">
        <v>1855</v>
      </c>
      <c r="D939" s="244">
        <v>0</v>
      </c>
      <c r="E939" s="244">
        <v>0</v>
      </c>
      <c r="F939" s="54" t="str">
        <f t="shared" si="17"/>
        <v>-</v>
      </c>
    </row>
    <row r="940" spans="1:6" ht="24" x14ac:dyDescent="0.2">
      <c r="A940" s="55">
        <v>51771</v>
      </c>
      <c r="B940" s="87" t="s">
        <v>1856</v>
      </c>
      <c r="C940" s="52" t="s">
        <v>1857</v>
      </c>
      <c r="D940" s="244">
        <v>0</v>
      </c>
      <c r="E940" s="244">
        <v>0</v>
      </c>
      <c r="F940" s="54" t="str">
        <f t="shared" si="17"/>
        <v>-</v>
      </c>
    </row>
    <row r="941" spans="1:6" ht="24" x14ac:dyDescent="0.2">
      <c r="A941" s="55">
        <v>51772</v>
      </c>
      <c r="B941" s="87" t="s">
        <v>1858</v>
      </c>
      <c r="C941" s="52" t="s">
        <v>1859</v>
      </c>
      <c r="D941" s="244">
        <v>0</v>
      </c>
      <c r="E941" s="244">
        <v>0</v>
      </c>
      <c r="F941" s="54" t="str">
        <f t="shared" si="17"/>
        <v>-</v>
      </c>
    </row>
    <row r="942" spans="1:6" ht="24" x14ac:dyDescent="0.2">
      <c r="A942" s="55">
        <v>54132</v>
      </c>
      <c r="B942" s="87" t="s">
        <v>1860</v>
      </c>
      <c r="C942" s="52" t="s">
        <v>1861</v>
      </c>
      <c r="D942" s="244">
        <v>0</v>
      </c>
      <c r="E942" s="244">
        <v>0</v>
      </c>
      <c r="F942" s="54" t="str">
        <f t="shared" si="17"/>
        <v>-</v>
      </c>
    </row>
    <row r="943" spans="1:6" ht="24"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24" x14ac:dyDescent="0.2">
      <c r="A945" s="55">
        <v>54162</v>
      </c>
      <c r="B945" s="87" t="s">
        <v>1866</v>
      </c>
      <c r="C945" s="52" t="s">
        <v>1867</v>
      </c>
      <c r="D945" s="244">
        <v>0</v>
      </c>
      <c r="E945" s="244">
        <v>0</v>
      </c>
      <c r="F945" s="54" t="str">
        <f t="shared" si="17"/>
        <v>-</v>
      </c>
    </row>
    <row r="946" spans="1:6" ht="24" x14ac:dyDescent="0.2">
      <c r="A946" s="55">
        <v>54221</v>
      </c>
      <c r="B946" s="234" t="s">
        <v>1868</v>
      </c>
      <c r="C946" s="52" t="s">
        <v>1869</v>
      </c>
      <c r="D946" s="244">
        <v>0</v>
      </c>
      <c r="E946" s="244">
        <v>0</v>
      </c>
      <c r="F946" s="54" t="str">
        <f t="shared" si="17"/>
        <v>-</v>
      </c>
    </row>
    <row r="947" spans="1:6" ht="24" x14ac:dyDescent="0.2">
      <c r="A947" s="55">
        <v>54222</v>
      </c>
      <c r="B947" s="234" t="s">
        <v>1870</v>
      </c>
      <c r="C947" s="52" t="s">
        <v>1871</v>
      </c>
      <c r="D947" s="244">
        <v>0</v>
      </c>
      <c r="E947" s="244">
        <v>0</v>
      </c>
      <c r="F947" s="54" t="str">
        <f t="shared" si="17"/>
        <v>-</v>
      </c>
    </row>
    <row r="948" spans="1:6" ht="24" x14ac:dyDescent="0.2">
      <c r="A948" s="55" t="s">
        <v>1872</v>
      </c>
      <c r="B948" s="87" t="s">
        <v>1873</v>
      </c>
      <c r="C948" s="52" t="s">
        <v>1872</v>
      </c>
      <c r="D948" s="244">
        <v>0</v>
      </c>
      <c r="E948" s="244">
        <v>0</v>
      </c>
      <c r="F948" s="54" t="str">
        <f t="shared" si="17"/>
        <v>-</v>
      </c>
    </row>
    <row r="949" spans="1:6" ht="24" x14ac:dyDescent="0.2">
      <c r="A949" s="55">
        <v>54232</v>
      </c>
      <c r="B949" s="234" t="s">
        <v>1874</v>
      </c>
      <c r="C949" s="52" t="s">
        <v>1875</v>
      </c>
      <c r="D949" s="244">
        <v>0</v>
      </c>
      <c r="E949" s="244">
        <v>0</v>
      </c>
      <c r="F949" s="54" t="str">
        <f t="shared" si="17"/>
        <v>-</v>
      </c>
    </row>
    <row r="950" spans="1:6" ht="24" x14ac:dyDescent="0.2">
      <c r="A950" s="55">
        <v>54242</v>
      </c>
      <c r="B950" s="87" t="s">
        <v>1876</v>
      </c>
      <c r="C950" s="52" t="s">
        <v>1877</v>
      </c>
      <c r="D950" s="244">
        <v>0</v>
      </c>
      <c r="E950" s="244">
        <v>0</v>
      </c>
      <c r="F950" s="54" t="str">
        <f t="shared" si="17"/>
        <v>-</v>
      </c>
    </row>
    <row r="951" spans="1:6" ht="24" x14ac:dyDescent="0.2">
      <c r="A951" s="55" t="s">
        <v>1878</v>
      </c>
      <c r="B951" s="87" t="s">
        <v>1879</v>
      </c>
      <c r="C951" s="52" t="s">
        <v>1878</v>
      </c>
      <c r="D951" s="244">
        <v>0</v>
      </c>
      <c r="E951" s="244">
        <v>0</v>
      </c>
      <c r="F951" s="54" t="str">
        <f t="shared" si="17"/>
        <v>-</v>
      </c>
    </row>
    <row r="952" spans="1:6" ht="24" x14ac:dyDescent="0.2">
      <c r="A952" s="55">
        <v>54312</v>
      </c>
      <c r="B952" s="234" t="s">
        <v>1880</v>
      </c>
      <c r="C952" s="52" t="s">
        <v>1881</v>
      </c>
      <c r="D952" s="244">
        <v>0</v>
      </c>
      <c r="E952" s="244">
        <v>0</v>
      </c>
      <c r="F952" s="54" t="str">
        <f t="shared" si="17"/>
        <v>-</v>
      </c>
    </row>
    <row r="953" spans="1:6" ht="24" x14ac:dyDescent="0.2">
      <c r="A953" s="55">
        <v>54431</v>
      </c>
      <c r="B953" s="87" t="s">
        <v>1882</v>
      </c>
      <c r="C953" s="52" t="s">
        <v>1883</v>
      </c>
      <c r="D953" s="244">
        <v>0</v>
      </c>
      <c r="E953" s="244">
        <v>0</v>
      </c>
      <c r="F953" s="54" t="str">
        <f t="shared" si="17"/>
        <v>-</v>
      </c>
    </row>
    <row r="954" spans="1:6" ht="24" x14ac:dyDescent="0.2">
      <c r="A954" s="55">
        <v>54432</v>
      </c>
      <c r="B954" s="87" t="s">
        <v>1884</v>
      </c>
      <c r="C954" s="52" t="s">
        <v>1885</v>
      </c>
      <c r="D954" s="244">
        <v>0</v>
      </c>
      <c r="E954" s="244">
        <v>0</v>
      </c>
      <c r="F954" s="54" t="str">
        <f t="shared" si="17"/>
        <v>-</v>
      </c>
    </row>
    <row r="955" spans="1:6" ht="24" x14ac:dyDescent="0.2">
      <c r="A955" s="55" t="s">
        <v>1886</v>
      </c>
      <c r="B955" s="87" t="s">
        <v>1887</v>
      </c>
      <c r="C955" s="52" t="s">
        <v>1886</v>
      </c>
      <c r="D955" s="244">
        <v>0</v>
      </c>
      <c r="E955" s="244">
        <v>0</v>
      </c>
      <c r="F955" s="54" t="str">
        <f t="shared" si="17"/>
        <v>-</v>
      </c>
    </row>
    <row r="956" spans="1:6" ht="24" x14ac:dyDescent="0.2">
      <c r="A956" s="55">
        <v>54442</v>
      </c>
      <c r="B956" s="87" t="s">
        <v>1888</v>
      </c>
      <c r="C956" s="52" t="s">
        <v>1889</v>
      </c>
      <c r="D956" s="244">
        <v>0</v>
      </c>
      <c r="E956" s="244">
        <v>0</v>
      </c>
      <c r="F956" s="54" t="str">
        <f t="shared" si="17"/>
        <v>-</v>
      </c>
    </row>
    <row r="957" spans="1:6" ht="24" x14ac:dyDescent="0.2">
      <c r="A957" s="55">
        <v>54452</v>
      </c>
      <c r="B957" s="87" t="s">
        <v>1890</v>
      </c>
      <c r="C957" s="52" t="s">
        <v>1891</v>
      </c>
      <c r="D957" s="244">
        <v>0</v>
      </c>
      <c r="E957" s="244">
        <v>0</v>
      </c>
      <c r="F957" s="54" t="str">
        <f t="shared" si="17"/>
        <v>-</v>
      </c>
    </row>
    <row r="958" spans="1:6" ht="24" x14ac:dyDescent="0.2">
      <c r="A958" s="55" t="s">
        <v>1892</v>
      </c>
      <c r="B958" s="87" t="s">
        <v>1893</v>
      </c>
      <c r="C958" s="52" t="s">
        <v>1892</v>
      </c>
      <c r="D958" s="244">
        <v>0</v>
      </c>
      <c r="E958" s="244">
        <v>0</v>
      </c>
      <c r="F958" s="54" t="str">
        <f t="shared" si="17"/>
        <v>-</v>
      </c>
    </row>
    <row r="959" spans="1:6" ht="24" x14ac:dyDescent="0.2">
      <c r="A959" s="55">
        <v>54461</v>
      </c>
      <c r="B959" s="87" t="s">
        <v>1894</v>
      </c>
      <c r="C959" s="52" t="s">
        <v>1895</v>
      </c>
      <c r="D959" s="244">
        <v>0</v>
      </c>
      <c r="E959" s="244">
        <v>0</v>
      </c>
      <c r="F959" s="54" t="str">
        <f t="shared" si="17"/>
        <v>-</v>
      </c>
    </row>
    <row r="960" spans="1:6" ht="24"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4" x14ac:dyDescent="0.2">
      <c r="A962" s="55">
        <v>54472</v>
      </c>
      <c r="B962" s="234" t="s">
        <v>1900</v>
      </c>
      <c r="C962" s="52" t="s">
        <v>1901</v>
      </c>
      <c r="D962" s="244">
        <v>0</v>
      </c>
      <c r="E962" s="244">
        <v>0</v>
      </c>
      <c r="F962" s="54" t="str">
        <f t="shared" si="17"/>
        <v>-</v>
      </c>
    </row>
    <row r="963" spans="1:6" ht="24" x14ac:dyDescent="0.2">
      <c r="A963" s="55">
        <v>54482</v>
      </c>
      <c r="B963" s="234" t="s">
        <v>1902</v>
      </c>
      <c r="C963" s="52" t="s">
        <v>1903</v>
      </c>
      <c r="D963" s="244">
        <v>0</v>
      </c>
      <c r="E963" s="244">
        <v>0</v>
      </c>
      <c r="F963" s="54" t="str">
        <f t="shared" si="17"/>
        <v>-</v>
      </c>
    </row>
    <row r="964" spans="1:6" ht="24" x14ac:dyDescent="0.2">
      <c r="A964" s="55" t="s">
        <v>1904</v>
      </c>
      <c r="B964" s="234" t="s">
        <v>1905</v>
      </c>
      <c r="C964" s="52" t="s">
        <v>1904</v>
      </c>
      <c r="D964" s="244">
        <v>0</v>
      </c>
      <c r="E964" s="244">
        <v>0</v>
      </c>
      <c r="F964" s="54" t="str">
        <f t="shared" si="17"/>
        <v>-</v>
      </c>
    </row>
    <row r="965" spans="1:6" ht="24"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4"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98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24" x14ac:dyDescent="0.2">
      <c r="A976" s="55">
        <v>54751</v>
      </c>
      <c r="B976" s="87" t="s">
        <v>1928</v>
      </c>
      <c r="C976" s="52" t="s">
        <v>1929</v>
      </c>
      <c r="D976" s="244">
        <v>0</v>
      </c>
      <c r="E976" s="244">
        <v>0</v>
      </c>
      <c r="F976" s="54" t="str">
        <f t="shared" si="18"/>
        <v>-</v>
      </c>
    </row>
    <row r="977" spans="1:6" ht="24" x14ac:dyDescent="0.2">
      <c r="A977" s="55">
        <v>54752</v>
      </c>
      <c r="B977" s="87" t="s">
        <v>1930</v>
      </c>
      <c r="C977" s="52" t="s">
        <v>1931</v>
      </c>
      <c r="D977" s="244">
        <v>0</v>
      </c>
      <c r="E977" s="244">
        <v>0</v>
      </c>
      <c r="F977" s="54" t="str">
        <f t="shared" si="18"/>
        <v>-</v>
      </c>
    </row>
    <row r="978" spans="1:6" ht="24" x14ac:dyDescent="0.2">
      <c r="A978" s="55">
        <v>54761</v>
      </c>
      <c r="B978" s="87" t="s">
        <v>1932</v>
      </c>
      <c r="C978" s="52" t="s">
        <v>1933</v>
      </c>
      <c r="D978" s="244">
        <v>0</v>
      </c>
      <c r="E978" s="244">
        <v>0</v>
      </c>
      <c r="F978" s="54" t="str">
        <f t="shared" si="18"/>
        <v>-</v>
      </c>
    </row>
    <row r="979" spans="1:6" ht="24" x14ac:dyDescent="0.2">
      <c r="A979" s="55">
        <v>54762</v>
      </c>
      <c r="B979" s="87" t="s">
        <v>1934</v>
      </c>
      <c r="C979" s="52" t="s">
        <v>1935</v>
      </c>
      <c r="D979" s="244">
        <v>0</v>
      </c>
      <c r="E979" s="244">
        <v>0</v>
      </c>
      <c r="F979" s="54" t="str">
        <f t="shared" si="18"/>
        <v>-</v>
      </c>
    </row>
    <row r="980" spans="1:6" ht="24" x14ac:dyDescent="0.2">
      <c r="A980" s="55">
        <v>54771</v>
      </c>
      <c r="B980" s="87" t="s">
        <v>1936</v>
      </c>
      <c r="C980" s="52" t="s">
        <v>1937</v>
      </c>
      <c r="D980" s="244">
        <v>0</v>
      </c>
      <c r="E980" s="244">
        <v>0</v>
      </c>
      <c r="F980" s="54" t="str">
        <f t="shared" si="18"/>
        <v>-</v>
      </c>
    </row>
    <row r="981" spans="1:6" ht="24" x14ac:dyDescent="0.2">
      <c r="A981" s="55">
        <v>54772</v>
      </c>
      <c r="B981" s="87" t="s">
        <v>1938</v>
      </c>
      <c r="C981" s="52" t="s">
        <v>1939</v>
      </c>
      <c r="D981" s="244">
        <v>0</v>
      </c>
      <c r="E981" s="244">
        <v>0</v>
      </c>
      <c r="F981" s="54" t="str">
        <f t="shared" si="18"/>
        <v>-</v>
      </c>
    </row>
    <row r="982" spans="1:6" ht="24" x14ac:dyDescent="0.2">
      <c r="A982" s="57">
        <v>55312</v>
      </c>
      <c r="B982" s="235" t="s">
        <v>1940</v>
      </c>
      <c r="C982" s="58" t="s">
        <v>1941</v>
      </c>
      <c r="D982" s="245">
        <v>0</v>
      </c>
      <c r="E982" s="245">
        <v>0</v>
      </c>
      <c r="F982" s="59" t="str">
        <f t="shared" si="18"/>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IF(D985&lt;&gt;0,IF(E985/D985&gt;=100,"&gt;&gt;100",E985/D985*100),"-")</f>
        <v>-</v>
      </c>
    </row>
    <row r="986" spans="1:6" ht="24" x14ac:dyDescent="0.2">
      <c r="A986" s="55" t="s">
        <v>1949</v>
      </c>
      <c r="B986" s="87" t="s">
        <v>1950</v>
      </c>
      <c r="C986" s="52" t="s">
        <v>1949</v>
      </c>
      <c r="D986" s="247">
        <v>0</v>
      </c>
      <c r="E986" s="247">
        <v>0</v>
      </c>
      <c r="F986" s="54" t="str">
        <f t="shared" si="19"/>
        <v>-</v>
      </c>
    </row>
    <row r="987" spans="1:6" ht="24" x14ac:dyDescent="0.2">
      <c r="A987" s="55" t="s">
        <v>1951</v>
      </c>
      <c r="B987" s="87" t="s">
        <v>1952</v>
      </c>
      <c r="C987" s="52" t="s">
        <v>1951</v>
      </c>
      <c r="D987" s="247">
        <v>0</v>
      </c>
      <c r="E987" s="247">
        <v>0</v>
      </c>
      <c r="F987" s="54" t="str">
        <f t="shared" si="19"/>
        <v>-</v>
      </c>
    </row>
    <row r="988" spans="1:6" ht="24"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4"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812081</v>
      </c>
      <c r="E6" s="231">
        <f>E7+E68</f>
        <v>965615.41999999993</v>
      </c>
      <c r="F6" s="232">
        <f t="shared" ref="F6:F37" si="0">IF(D6&gt;0,IF(E6/D6&gt;=100,"&gt;&gt;100",E6/D6*100),"-")</f>
        <v>118.90629383029525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87024</v>
      </c>
      <c r="E7" s="106">
        <f>E8+E12+E51+E52+E56+E63</f>
        <v>102165.72999999998</v>
      </c>
      <c r="F7" s="95">
        <f t="shared" si="0"/>
        <v>117.39948749770177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0"/>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0</v>
      </c>
      <c r="E10" s="249">
        <v>0</v>
      </c>
      <c r="F10" s="95" t="str">
        <f t="shared" si="0"/>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0"/>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87024</v>
      </c>
      <c r="E12" s="106">
        <f>E13+E19+E29+E35+E41+E45</f>
        <v>102165.72999999998</v>
      </c>
      <c r="F12" s="95">
        <f t="shared" si="0"/>
        <v>117.39948749770177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87024</v>
      </c>
      <c r="E19" s="106">
        <f>SUM(E20:E27)-E28</f>
        <v>102165.72999999998</v>
      </c>
      <c r="F19" s="95">
        <f t="shared" si="0"/>
        <v>117.39948749770177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489021</v>
      </c>
      <c r="E20" s="249">
        <v>427713.1</v>
      </c>
      <c r="F20" s="95">
        <f t="shared" si="0"/>
        <v>87.463135529967005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181465</v>
      </c>
      <c r="E21" s="249">
        <v>368654.4</v>
      </c>
      <c r="F21" s="95">
        <f t="shared" si="0"/>
        <v>203.15454770892458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14649</v>
      </c>
      <c r="E22" s="249">
        <v>14648.96</v>
      </c>
      <c r="F22" s="95">
        <f t="shared" si="0"/>
        <v>99.999726943818686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43550</v>
      </c>
      <c r="E26" s="249">
        <v>68273.52</v>
      </c>
      <c r="F26" s="95">
        <f t="shared" si="0"/>
        <v>156.77042479908152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641661</v>
      </c>
      <c r="E28" s="249">
        <v>777124.25</v>
      </c>
      <c r="F28" s="95">
        <f t="shared" si="0"/>
        <v>121.1113422819838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23732</v>
      </c>
      <c r="E54" s="249">
        <v>19870.2</v>
      </c>
      <c r="F54" s="95">
        <f t="shared" si="1"/>
        <v>83.727456598685322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23732</v>
      </c>
      <c r="E55" s="249">
        <v>19870.2</v>
      </c>
      <c r="F55" s="95">
        <f t="shared" si="1"/>
        <v>83.727456598685322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725057</v>
      </c>
      <c r="E68" s="106">
        <f>E69+E78+E87+E118+E134+E146+E164+E170</f>
        <v>863449.69</v>
      </c>
      <c r="F68" s="95">
        <f t="shared" si="1"/>
        <v>119.08714625194985</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3</v>
      </c>
      <c r="E69" s="106">
        <f>+E70+E75+E76+E77</f>
        <v>3.47</v>
      </c>
      <c r="F69" s="95">
        <f t="shared" si="1"/>
        <v>115.66666666666667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3</v>
      </c>
      <c r="E76" s="249">
        <v>3.47</v>
      </c>
      <c r="F76" s="95">
        <f t="shared" si="2"/>
        <v>115.66666666666667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13768</v>
      </c>
      <c r="E78" s="106">
        <f>E79+SUM(E82:E84)-E85+E86</f>
        <v>15871.600000000004</v>
      </c>
      <c r="F78" s="95">
        <f t="shared" si="2"/>
        <v>115.2789076118536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37076</v>
      </c>
      <c r="E83" s="249">
        <v>37134.050000000003</v>
      </c>
      <c r="F83" s="95">
        <f t="shared" si="2"/>
        <v>100.15657028805698</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37050</v>
      </c>
      <c r="E85" s="249">
        <v>37050.42</v>
      </c>
      <c r="F85" s="95">
        <f t="shared" si="2"/>
        <v>100.00113360323886</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13742</v>
      </c>
      <c r="E86" s="249">
        <v>15787.97</v>
      </c>
      <c r="F86" s="95">
        <f t="shared" si="2"/>
        <v>114.88844418570805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0</v>
      </c>
      <c r="E146" s="106">
        <f>SUM(E147:E149)+SUM(E158:E162)-E163</f>
        <v>0</v>
      </c>
      <c r="F146" s="95" t="str">
        <f t="shared" si="4"/>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711286</v>
      </c>
      <c r="E170" s="106">
        <f>SUM(E171:E173)</f>
        <v>847574.62</v>
      </c>
      <c r="F170" s="95">
        <f t="shared" si="5"/>
        <v>119.16087480985145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711286</v>
      </c>
      <c r="E173" s="249">
        <v>847574.62</v>
      </c>
      <c r="F173" s="95">
        <f t="shared" si="5"/>
        <v>119.16087480985145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812081</v>
      </c>
      <c r="E175" s="106">
        <f>E176+E237</f>
        <v>965615.41999999993</v>
      </c>
      <c r="F175" s="95">
        <f t="shared" ref="F175:F206" si="6">IF(D175&gt;0,IF(E175/D175&gt;=100,"&gt;&gt;100",E175/D175*100),"-")</f>
        <v>118.90629383029525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768979</v>
      </c>
      <c r="E176" s="106">
        <f>E177+E189+E190+E206+E234</f>
        <v>926962.80999999994</v>
      </c>
      <c r="F176" s="95">
        <f t="shared" si="6"/>
        <v>120.54461955398001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768979</v>
      </c>
      <c r="E177" s="106">
        <f>SUM(E178:E180)+SUM(E184:E188)</f>
        <v>926962.80999999994</v>
      </c>
      <c r="F177" s="95">
        <f t="shared" si="6"/>
        <v>120.54461955398001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414171</v>
      </c>
      <c r="E178" s="249">
        <v>457438.26</v>
      </c>
      <c r="F178" s="95">
        <f t="shared" si="6"/>
        <v>110.44671403840442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69910</v>
      </c>
      <c r="E179" s="249">
        <v>102423.62</v>
      </c>
      <c r="F179" s="95">
        <f t="shared" si="6"/>
        <v>146.50782434558718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0</v>
      </c>
      <c r="E180" s="106">
        <f>SUM(E181:E183)</f>
        <v>3.07</v>
      </c>
      <c r="F180" s="95" t="str">
        <f t="shared" si="6"/>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3.07</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284898</v>
      </c>
      <c r="E188" s="249">
        <v>367097.86</v>
      </c>
      <c r="F188" s="95">
        <f t="shared" si="6"/>
        <v>128.8523822561057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43102</v>
      </c>
      <c r="E237" s="106">
        <f>+E238+E245-E254+SUM(E255:E257)</f>
        <v>38652.61</v>
      </c>
      <c r="F237" s="95">
        <f t="shared" si="7"/>
        <v>89.677068349496551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49974</v>
      </c>
      <c r="E238" s="106">
        <f>E239-E242</f>
        <v>65115.31</v>
      </c>
      <c r="F238" s="95">
        <f t="shared" si="7"/>
        <v>130.29837515508063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49974</v>
      </c>
      <c r="E239" s="106">
        <f>SUM(E240:E241)</f>
        <v>65115.31</v>
      </c>
      <c r="F239" s="95">
        <f t="shared" ref="F239:F260" si="8">IF(D239&gt;0,IF(E239/D239&gt;=100,"&gt;&gt;100",E239/D239*100),"-")</f>
        <v>130.29837515508063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49974</v>
      </c>
      <c r="E240" s="249">
        <v>65115.31</v>
      </c>
      <c r="F240" s="95">
        <f t="shared" si="8"/>
        <v>130.29837515508063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-6872</v>
      </c>
      <c r="E245" s="106">
        <f>E246-E250</f>
        <v>-26462.7</v>
      </c>
      <c r="F245" s="95" t="str">
        <f t="shared" si="8"/>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0</v>
      </c>
      <c r="E246" s="106">
        <f>SUM(E247:E249)</f>
        <v>0</v>
      </c>
      <c r="F246" s="95" t="str">
        <f t="shared" si="8"/>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0</v>
      </c>
      <c r="F247" s="95" t="str">
        <f t="shared" si="8"/>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6872</v>
      </c>
      <c r="E250" s="106">
        <f>SUM(E251:E253)</f>
        <v>26462.7</v>
      </c>
      <c r="F250" s="95">
        <f t="shared" si="8"/>
        <v>385.08003492433062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6872</v>
      </c>
      <c r="E251" s="249">
        <v>26462.7</v>
      </c>
      <c r="F251" s="95">
        <f t="shared" si="8"/>
        <v>385.08003492433062</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957597</v>
      </c>
      <c r="E259" s="106">
        <f>E260</f>
        <v>957597.31</v>
      </c>
      <c r="F259" s="95">
        <f t="shared" si="8"/>
        <v>100.00003237269959</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957597</v>
      </c>
      <c r="E260" s="250">
        <v>957597.31</v>
      </c>
      <c r="F260" s="99">
        <f t="shared" si="8"/>
        <v>100.00003237269959</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13652</v>
      </c>
      <c r="E268" s="249">
        <v>15787.97</v>
      </c>
      <c r="F268" s="95">
        <f t="shared" si="9"/>
        <v>115.64583943744506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90</v>
      </c>
      <c r="E271" s="249">
        <v>0</v>
      </c>
      <c r="F271" s="95">
        <f t="shared" si="9"/>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768979</v>
      </c>
      <c r="E288" s="249">
        <v>926962.81</v>
      </c>
      <c r="F288" s="95">
        <f t="shared" si="9"/>
        <v>120.54461955398001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234192</v>
      </c>
      <c r="E298" s="249">
        <v>314256</v>
      </c>
      <c r="F298" s="95">
        <f t="shared" si="10"/>
        <v>134.18733346997337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50706</v>
      </c>
      <c r="E302" s="249">
        <v>52841.86</v>
      </c>
      <c r="F302" s="95">
        <f t="shared" si="10"/>
        <v>104.21224312704611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9934451</v>
      </c>
      <c r="E5" s="81">
        <f>E6+E10+E13+SUM(E17:E21)</f>
        <v>11223328.9</v>
      </c>
      <c r="F5" s="82">
        <f t="shared" ref="F5:F36" si="0">IF(D5&gt;0,IF(E5/D5&gt;=100,"&gt;&gt;100",E5/D5*100),"-")</f>
        <v>112.97382109992793</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9934451</v>
      </c>
      <c r="E6" s="83">
        <f>SUM(E7:E9)</f>
        <v>11223328.9</v>
      </c>
      <c r="F6" s="65">
        <f t="shared" si="0"/>
        <v>112.97382109992793</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9934451</v>
      </c>
      <c r="E7" s="251">
        <v>11223328.9</v>
      </c>
      <c r="F7" s="65">
        <f t="shared" si="0"/>
        <v>112.97382109992793</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9934451</v>
      </c>
      <c r="E141" s="108">
        <f>E5+E22+E28+E35+E75+E82+E89+E107+E114+E129</f>
        <v>11223328.9</v>
      </c>
      <c r="F141" s="84">
        <f t="shared" si="4"/>
        <v>112.97382109992793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0</v>
      </c>
      <c r="E5" s="109">
        <f>E6+E22</f>
        <v>1342.96</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0</v>
      </c>
      <c r="E22" s="110">
        <f>E23+E30</f>
        <v>1342.96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0</v>
      </c>
      <c r="E23" s="110">
        <f>SUM(E24:E29)</f>
        <v>1342.96</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1342.96</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768979.48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11421046.199999999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3564988.82</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7806179.8799999999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5309308.29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2496759.65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111.94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49877.5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11263062.870000001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3482331.99</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7730853.3799999999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5266041.2699999996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2464703.2400000002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108.87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0</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49877.5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926962.80999999866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926962.80999999994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368515.86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558446.94999999995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23753</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3217</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O.K.</v>
      </c>
      <c r="C217" s="120" t="s">
        <v>3219</v>
      </c>
      <c r="D217" s="125"/>
      <c r="E217" s="73">
        <f t="shared" si="12"/>
        <v>0</v>
      </c>
      <c r="F217" s="73">
        <f t="shared" si="13"/>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1"/>
        <v>O.K.</v>
      </c>
      <c r="C218" s="120" t="s">
        <v>3220</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1"/>
        <v>Provjera</v>
      </c>
      <c r="C219" s="120" t="s">
        <v>3221</v>
      </c>
      <c r="D219" s="125"/>
      <c r="E219" s="73">
        <f t="shared" si="12"/>
        <v>0</v>
      </c>
      <c r="F219" s="73">
        <f t="shared" si="13"/>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O.K.</v>
      </c>
      <c r="C222" s="120" t="s">
        <v>3224</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3226</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3228</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2023-01-28T15:14:59Z</cp:lastPrinted>
  <dcterms:created xsi:type="dcterms:W3CDTF">2023-01-28T14:34:42Z</dcterms:created>
  <dcterms:modified xsi:type="dcterms:W3CDTF">2023-02-06T09:25:07Z</dcterms:modified>
</cp:coreProperties>
</file>